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아이투자\Desktop\매매 후\"/>
    </mc:Choice>
  </mc:AlternateContent>
  <bookViews>
    <workbookView xWindow="0" yWindow="0" windowWidth="28800" windowHeight="12870"/>
  </bookViews>
  <sheets>
    <sheet name="모델포트 비교표" sheetId="1" r:id="rId1"/>
  </sheets>
  <definedNames>
    <definedName name="_xlnm._FilterDatabase" localSheetId="0" hidden="1">'모델포트 비교표'!$C$3:$N$13</definedName>
    <definedName name="_xlnm.Print_Area" localSheetId="0">'모델포트 비교표'!#REF!,'모델포트 비교표'!#REF!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Y28" i="1" s="1"/>
  <c r="T24" i="1" s="1"/>
  <c r="Q24" i="1"/>
  <c r="J18" i="1"/>
  <c r="H18" i="1"/>
  <c r="I18" i="1" s="1"/>
  <c r="F18" i="1"/>
  <c r="E18" i="1"/>
  <c r="D18" i="1"/>
  <c r="J17" i="1"/>
  <c r="H17" i="1"/>
  <c r="I17" i="1" s="1"/>
  <c r="F17" i="1"/>
  <c r="E17" i="1"/>
  <c r="D17" i="1"/>
  <c r="J16" i="1"/>
  <c r="H16" i="1"/>
  <c r="F16" i="1"/>
  <c r="E16" i="1"/>
  <c r="D16" i="1"/>
  <c r="J15" i="1"/>
  <c r="H15" i="1"/>
  <c r="I15" i="1" s="1"/>
  <c r="F15" i="1"/>
  <c r="E15" i="1"/>
  <c r="D15" i="1"/>
  <c r="J14" i="1"/>
  <c r="H14" i="1"/>
  <c r="I14" i="1" s="1"/>
  <c r="F14" i="1"/>
  <c r="E14" i="1"/>
  <c r="D14" i="1"/>
  <c r="J13" i="1"/>
  <c r="H13" i="1"/>
  <c r="I13" i="1" s="1"/>
  <c r="F13" i="1"/>
  <c r="E13" i="1"/>
  <c r="D13" i="1"/>
  <c r="J12" i="1"/>
  <c r="H12" i="1"/>
  <c r="I12" i="1" s="1"/>
  <c r="F12" i="1"/>
  <c r="E12" i="1"/>
  <c r="D12" i="1"/>
  <c r="J11" i="1"/>
  <c r="H11" i="1"/>
  <c r="I11" i="1" s="1"/>
  <c r="F11" i="1"/>
  <c r="E11" i="1"/>
  <c r="D11" i="1"/>
  <c r="J10" i="1"/>
  <c r="H10" i="1"/>
  <c r="I10" i="1" s="1"/>
  <c r="F10" i="1"/>
  <c r="E10" i="1"/>
  <c r="D10" i="1"/>
  <c r="J9" i="1"/>
  <c r="H9" i="1"/>
  <c r="I9" i="1" s="1"/>
  <c r="F9" i="1"/>
  <c r="E9" i="1"/>
  <c r="D9" i="1"/>
  <c r="J8" i="1"/>
  <c r="H8" i="1"/>
  <c r="I8" i="1" s="1"/>
  <c r="F8" i="1"/>
  <c r="E8" i="1"/>
  <c r="D8" i="1"/>
  <c r="J7" i="1"/>
  <c r="H7" i="1"/>
  <c r="F7" i="1"/>
  <c r="E7" i="1"/>
  <c r="D7" i="1"/>
  <c r="J6" i="1"/>
  <c r="H6" i="1"/>
  <c r="I6" i="1" s="1"/>
  <c r="F6" i="1"/>
  <c r="E6" i="1"/>
  <c r="D6" i="1"/>
  <c r="J5" i="1"/>
  <c r="H5" i="1"/>
  <c r="F5" i="1"/>
  <c r="E5" i="1"/>
  <c r="D5" i="1"/>
  <c r="J4" i="1"/>
  <c r="H4" i="1"/>
  <c r="I4" i="1" s="1"/>
  <c r="F4" i="1"/>
  <c r="E4" i="1"/>
  <c r="D4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I28" i="1"/>
  <c r="M7" i="1" s="1"/>
  <c r="I5" i="1"/>
  <c r="I7" i="1"/>
  <c r="I16" i="1"/>
  <c r="M10" i="1"/>
  <c r="W24" i="1"/>
  <c r="M18" i="1" l="1"/>
  <c r="M9" i="1"/>
  <c r="M13" i="1"/>
  <c r="M17" i="1"/>
  <c r="M8" i="1"/>
  <c r="M16" i="1"/>
  <c r="M15" i="1"/>
  <c r="M6" i="1"/>
  <c r="M12" i="1"/>
  <c r="E24" i="1"/>
  <c r="M11" i="1"/>
  <c r="M28" i="1"/>
  <c r="H24" i="1" s="1"/>
  <c r="K24" i="1"/>
  <c r="M4" i="1"/>
  <c r="M14" i="1"/>
  <c r="M5" i="1"/>
</calcChain>
</file>

<file path=xl/sharedStrings.xml><?xml version="1.0" encoding="utf-8"?>
<sst xmlns="http://schemas.openxmlformats.org/spreadsheetml/2006/main" count="86" uniqueCount="54">
  <si>
    <t>[표] 회원 포트</t>
    <phoneticPr fontId="3" type="noConversion"/>
  </si>
  <si>
    <t>[표] 모델 포트폴리오</t>
    <phoneticPr fontId="3" type="noConversion"/>
  </si>
  <si>
    <t>번호</t>
    <phoneticPr fontId="3" type="noConversion"/>
  </si>
  <si>
    <t>종목명</t>
  </si>
  <si>
    <t>편입일</t>
    <phoneticPr fontId="3" type="noConversion"/>
  </si>
  <si>
    <t>편입기간</t>
    <phoneticPr fontId="3" type="noConversion"/>
  </si>
  <si>
    <t>매수가</t>
    <phoneticPr fontId="3" type="noConversion"/>
  </si>
  <si>
    <t>종가</t>
    <phoneticPr fontId="3" type="noConversion"/>
  </si>
  <si>
    <t>수익률</t>
    <phoneticPr fontId="3" type="noConversion"/>
  </si>
  <si>
    <t>적정주가</t>
    <phoneticPr fontId="3" type="noConversion"/>
  </si>
  <si>
    <t>수량</t>
    <phoneticPr fontId="3" type="noConversion"/>
  </si>
  <si>
    <t>평가액(만원)</t>
    <phoneticPr fontId="3" type="noConversion"/>
  </si>
  <si>
    <t>비중</t>
    <phoneticPr fontId="3" type="noConversion"/>
  </si>
  <si>
    <t>번호</t>
  </si>
  <si>
    <t>편입일</t>
  </si>
  <si>
    <t>편입기간</t>
  </si>
  <si>
    <t>매수가</t>
  </si>
  <si>
    <t>종가</t>
  </si>
  <si>
    <t>수익률</t>
  </si>
  <si>
    <t>적정주가</t>
  </si>
  <si>
    <t>수량</t>
  </si>
  <si>
    <t>평가액</t>
  </si>
  <si>
    <t>비중</t>
  </si>
  <si>
    <t>직접 입력</t>
    <phoneticPr fontId="3" type="noConversion"/>
  </si>
  <si>
    <t>참좋은여행</t>
  </si>
  <si>
    <t>직접 입력</t>
    <phoneticPr fontId="3" type="noConversion"/>
  </si>
  <si>
    <t>KG ETS</t>
  </si>
  <si>
    <t>삼익악기</t>
  </si>
  <si>
    <t>스카이라이프</t>
  </si>
  <si>
    <t>하이록코리아</t>
  </si>
  <si>
    <t>대한약품</t>
  </si>
  <si>
    <t>삼성전기</t>
  </si>
  <si>
    <t>애경유화</t>
  </si>
  <si>
    <t>코오롱인더</t>
  </si>
  <si>
    <t>자화전자</t>
  </si>
  <si>
    <t>골프존뉴딘홀딩스</t>
  </si>
  <si>
    <t>이수화학</t>
  </si>
  <si>
    <t>현대홈쇼핑</t>
  </si>
  <si>
    <t>직접 입력</t>
    <phoneticPr fontId="3" type="noConversion"/>
  </si>
  <si>
    <t>NPC</t>
  </si>
  <si>
    <t>주식평가액</t>
    <phoneticPr fontId="3" type="noConversion"/>
  </si>
  <si>
    <t>현금</t>
    <phoneticPr fontId="3" type="noConversion"/>
  </si>
  <si>
    <t>계</t>
    <phoneticPr fontId="3" type="noConversion"/>
  </si>
  <si>
    <r>
      <t>(자료: 아이투자 플래티넘</t>
    </r>
    <r>
      <rPr>
        <sz val="8"/>
        <color theme="1"/>
        <rFont val="맑은 고딕"/>
        <family val="3"/>
        <charset val="129"/>
      </rPr>
      <t xml:space="preserve"> 서비스)</t>
    </r>
    <phoneticPr fontId="3" type="noConversion"/>
  </si>
  <si>
    <r>
      <t>(자료: 아이투자 플래티넘</t>
    </r>
    <r>
      <rPr>
        <sz val="8"/>
        <color theme="1"/>
        <rFont val="맑은 고딕"/>
        <family val="3"/>
        <charset val="129"/>
      </rPr>
      <t xml:space="preserve"> 서비스)</t>
    </r>
    <phoneticPr fontId="3" type="noConversion"/>
  </si>
  <si>
    <t>주식 평가금액(자동 계산)</t>
    <phoneticPr fontId="3" type="noConversion"/>
  </si>
  <si>
    <t>현금 보유액(원단위 입력)</t>
    <phoneticPr fontId="3" type="noConversion"/>
  </si>
  <si>
    <t>현금 비중</t>
    <phoneticPr fontId="3" type="noConversion"/>
  </si>
  <si>
    <t>주식 평가금액</t>
    <phoneticPr fontId="3" type="noConversion"/>
  </si>
  <si>
    <t>현금 보유액</t>
    <phoneticPr fontId="3" type="noConversion"/>
  </si>
  <si>
    <t>직접 입력</t>
    <phoneticPr fontId="3" type="noConversion"/>
  </si>
  <si>
    <t>* 노란색 부분을 직접 입력하시면 됩니다. 매수가와 수량을 입력하시면 나머지 부분은 자동으로 계산됩니다.</t>
    <phoneticPr fontId="3" type="noConversion"/>
  </si>
  <si>
    <t>* 보유하지 않은 종목의 매수가와 수량은 비워 두시면 됩니다.</t>
    <phoneticPr fontId="3" type="noConversion"/>
  </si>
  <si>
    <t>* 오른쪽 표는 모델포트 현황입니다. 회원분들 개인 포트와 비교해 보시기 바랍니다.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</si>
</sst>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0.0%"/>
    <numFmt numFmtId="178" formatCode="0_);[Red]\(0\)"/>
  </numFmts>
  <fonts count="16" x14ac:knownFonts="1">
    <font>
      <sz val="9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</font>
    <font>
      <sz val="8"/>
      <name val="맑은 고딕"/>
      <family val="2"/>
      <charset val="129"/>
    </font>
    <font>
      <b/>
      <sz val="12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b/>
      <sz val="8"/>
      <color theme="1"/>
      <name val="맑은 고딕"/>
      <family val="2"/>
      <charset val="129"/>
    </font>
    <font>
      <b/>
      <sz val="8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14" fontId="0" fillId="2" borderId="0" xfId="0" applyNumberForma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5" fillId="2" borderId="0" xfId="0" applyFont="1" applyFill="1">
      <alignment vertical="center"/>
    </xf>
    <xf numFmtId="0" fontId="6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7" fontId="11" fillId="2" borderId="2" xfId="4" applyNumberFormat="1" applyFont="1" applyFill="1" applyBorder="1" applyAlignment="1">
      <alignment horizontal="center" vertical="center" wrapText="1"/>
    </xf>
    <xf numFmtId="176" fontId="10" fillId="2" borderId="1" xfId="3" applyNumberFormat="1" applyFont="1" applyFill="1" applyBorder="1" applyAlignment="1">
      <alignment horizontal="center" vertical="center"/>
    </xf>
    <xf numFmtId="177" fontId="10" fillId="5" borderId="1" xfId="2" applyNumberFormat="1" applyFont="1" applyFill="1" applyBorder="1" applyAlignment="1">
      <alignment horizontal="center" vertical="center"/>
    </xf>
    <xf numFmtId="177" fontId="12" fillId="2" borderId="0" xfId="2" applyNumberFormat="1" applyFont="1" applyFill="1" applyBorder="1">
      <alignment vertical="center"/>
    </xf>
    <xf numFmtId="178" fontId="10" fillId="2" borderId="1" xfId="0" applyNumberFormat="1" applyFont="1" applyFill="1" applyBorder="1" applyAlignment="1">
      <alignment horizontal="center" vertical="center"/>
    </xf>
    <xf numFmtId="3" fontId="10" fillId="2" borderId="3" xfId="3" applyNumberFormat="1" applyFont="1" applyFill="1" applyBorder="1" applyAlignment="1">
      <alignment horizontal="center" vertical="center" wrapText="1"/>
    </xf>
    <xf numFmtId="176" fontId="11" fillId="2" borderId="1" xfId="4" applyNumberFormat="1" applyFont="1" applyFill="1" applyBorder="1" applyAlignment="1">
      <alignment horizontal="center" vertical="center" wrapText="1"/>
    </xf>
    <xf numFmtId="176" fontId="10" fillId="2" borderId="1" xfId="5" applyNumberFormat="1" applyFont="1" applyFill="1" applyBorder="1" applyAlignment="1">
      <alignment horizontal="center" vertical="center"/>
    </xf>
    <xf numFmtId="177" fontId="12" fillId="0" borderId="0" xfId="2" applyNumberFormat="1" applyFont="1" applyFill="1" applyBorder="1">
      <alignment vertical="center"/>
    </xf>
    <xf numFmtId="0" fontId="10" fillId="0" borderId="1" xfId="3" applyFont="1" applyFill="1" applyBorder="1" applyAlignment="1">
      <alignment horizontal="center" vertical="center"/>
    </xf>
    <xf numFmtId="177" fontId="10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11" fillId="0" borderId="2" xfId="4" applyNumberFormat="1" applyFont="1" applyFill="1" applyBorder="1" applyAlignment="1">
      <alignment horizontal="center" vertical="center" wrapText="1"/>
    </xf>
    <xf numFmtId="176" fontId="10" fillId="0" borderId="1" xfId="3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7" fontId="10" fillId="2" borderId="1" xfId="2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176" fontId="10" fillId="2" borderId="6" xfId="3" applyNumberFormat="1" applyFont="1" applyFill="1" applyBorder="1" applyAlignment="1">
      <alignment horizontal="center" vertical="center"/>
    </xf>
    <xf numFmtId="176" fontId="10" fillId="2" borderId="7" xfId="3" applyNumberFormat="1" applyFont="1" applyFill="1" applyBorder="1" applyAlignment="1">
      <alignment horizontal="center" vertical="center"/>
    </xf>
    <xf numFmtId="10" fontId="13" fillId="2" borderId="6" xfId="4" applyNumberFormat="1" applyFont="1" applyFill="1" applyBorder="1" applyAlignment="1">
      <alignment horizontal="center" vertical="center" wrapText="1"/>
    </xf>
    <xf numFmtId="176" fontId="10" fillId="2" borderId="8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0" fillId="2" borderId="4" xfId="3" applyNumberFormat="1" applyFont="1" applyFill="1" applyBorder="1" applyAlignment="1">
      <alignment horizontal="center" vertical="center"/>
    </xf>
    <xf numFmtId="176" fontId="10" fillId="2" borderId="5" xfId="3" applyNumberFormat="1" applyFont="1" applyFill="1" applyBorder="1" applyAlignment="1">
      <alignment horizontal="center" vertical="center"/>
    </xf>
    <xf numFmtId="176" fontId="10" fillId="2" borderId="9" xfId="3" applyNumberFormat="1" applyFont="1" applyFill="1" applyBorder="1" applyAlignment="1">
      <alignment horizontal="center" vertical="center"/>
    </xf>
    <xf numFmtId="176" fontId="10" fillId="2" borderId="10" xfId="3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2" borderId="12" xfId="3" applyFont="1" applyFill="1" applyBorder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0" fillId="2" borderId="0" xfId="3" applyFont="1" applyFill="1">
      <alignment vertical="center"/>
    </xf>
    <xf numFmtId="0" fontId="2" fillId="2" borderId="0" xfId="3" applyFill="1">
      <alignment vertical="center"/>
    </xf>
    <xf numFmtId="0" fontId="8" fillId="2" borderId="1" xfId="3" applyFont="1" applyFill="1" applyBorder="1" applyAlignment="1">
      <alignment horizontal="center" vertical="center"/>
    </xf>
    <xf numFmtId="176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15" fillId="2" borderId="0" xfId="3" applyFont="1" applyFill="1">
      <alignment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176" fontId="8" fillId="2" borderId="4" xfId="3" applyNumberFormat="1" applyFont="1" applyFill="1" applyBorder="1" applyAlignment="1">
      <alignment horizontal="center" vertical="center"/>
    </xf>
    <xf numFmtId="176" fontId="8" fillId="2" borderId="5" xfId="3" applyNumberFormat="1" applyFont="1" applyFill="1" applyBorder="1" applyAlignment="1">
      <alignment horizontal="center" vertical="center"/>
    </xf>
    <xf numFmtId="176" fontId="8" fillId="2" borderId="4" xfId="1" applyNumberFormat="1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176" fontId="8" fillId="4" borderId="4" xfId="3" applyNumberFormat="1" applyFont="1" applyFill="1" applyBorder="1" applyAlignment="1">
      <alignment horizontal="center" vertical="center"/>
    </xf>
    <xf numFmtId="176" fontId="8" fillId="4" borderId="5" xfId="3" applyNumberFormat="1" applyFont="1" applyFill="1" applyBorder="1" applyAlignment="1">
      <alignment horizontal="center" vertical="center"/>
    </xf>
    <xf numFmtId="177" fontId="8" fillId="2" borderId="1" xfId="2" applyNumberFormat="1" applyFont="1" applyFill="1" applyBorder="1" applyAlignment="1">
      <alignment horizontal="center" vertical="center"/>
    </xf>
    <xf numFmtId="41" fontId="8" fillId="2" borderId="4" xfId="1" applyFont="1" applyFill="1" applyBorder="1" applyAlignment="1">
      <alignment horizontal="center" vertical="center"/>
    </xf>
    <xf numFmtId="41" fontId="8" fillId="2" borderId="5" xfId="1" applyFont="1" applyFill="1" applyBorder="1" applyAlignment="1">
      <alignment horizontal="center" vertical="center"/>
    </xf>
    <xf numFmtId="176" fontId="8" fillId="2" borderId="4" xfId="3" applyNumberFormat="1" applyFont="1" applyFill="1" applyBorder="1" applyAlignment="1">
      <alignment horizontal="right" vertical="center"/>
    </xf>
    <xf numFmtId="176" fontId="8" fillId="2" borderId="5" xfId="3" applyNumberFormat="1" applyFont="1" applyFill="1" applyBorder="1" applyAlignment="1">
      <alignment horizontal="right" vertical="center"/>
    </xf>
    <xf numFmtId="177" fontId="8" fillId="2" borderId="1" xfId="2" applyNumberFormat="1" applyFont="1" applyFill="1" applyBorder="1" applyAlignment="1">
      <alignment horizontal="right" vertical="center"/>
    </xf>
    <xf numFmtId="176" fontId="0" fillId="2" borderId="0" xfId="3" applyNumberFormat="1" applyFont="1" applyFill="1" applyAlignment="1">
      <alignment horizontal="center" vertical="center"/>
    </xf>
  </cellXfs>
  <cellStyles count="6">
    <cellStyle name="백분율" xfId="2" builtinId="5"/>
    <cellStyle name="백분율 2" xfId="4"/>
    <cellStyle name="쉼표 [0]" xfId="1" builtinId="6"/>
    <cellStyle name="표준" xfId="0" builtinId="0"/>
    <cellStyle name="표준 2" xfId="3"/>
    <cellStyle name="표준 3" xfId="5"/>
  </cellStyles>
  <dxfs count="232"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Z32"/>
  <sheetViews>
    <sheetView showGridLines="0" tabSelected="1" zoomScaleNormal="100" workbookViewId="0">
      <selection activeCell="Z34" sqref="Z34"/>
    </sheetView>
  </sheetViews>
  <sheetFormatPr defaultRowHeight="12" x14ac:dyDescent="0.2"/>
  <cols>
    <col min="1" max="2" width="3.140625" customWidth="1"/>
    <col min="3" max="3" width="4.140625" customWidth="1"/>
    <col min="4" max="4" width="15" customWidth="1"/>
    <col min="5" max="13" width="10.7109375" customWidth="1"/>
    <col min="14" max="14" width="8.7109375" customWidth="1"/>
    <col min="15" max="15" width="4.140625" customWidth="1"/>
    <col min="16" max="16" width="15" customWidth="1"/>
    <col min="17" max="25" width="10.7109375" customWidth="1"/>
  </cols>
  <sheetData>
    <row r="1" spans="2:25" x14ac:dyDescent="0.2">
      <c r="B1" s="1"/>
      <c r="D1" s="2"/>
      <c r="E1" s="1"/>
      <c r="F1" s="1"/>
      <c r="G1" s="1"/>
      <c r="H1" s="1"/>
      <c r="I1" s="1"/>
      <c r="J1" s="1"/>
      <c r="K1" s="1"/>
      <c r="L1" s="1"/>
      <c r="M1" s="1"/>
      <c r="P1" s="2"/>
      <c r="Q1" s="1"/>
      <c r="R1" s="1"/>
      <c r="S1" s="1"/>
      <c r="T1" s="1"/>
      <c r="U1" s="1"/>
      <c r="V1" s="1"/>
      <c r="W1" s="1"/>
      <c r="X1" s="1"/>
      <c r="Y1" s="1"/>
    </row>
    <row r="2" spans="2:25" ht="15" customHeight="1" x14ac:dyDescent="0.2"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3" t="s">
        <v>1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s="9" customFormat="1" ht="15" customHeight="1" x14ac:dyDescent="0.2">
      <c r="B3" s="5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/>
      <c r="O3" s="6" t="s">
        <v>13</v>
      </c>
      <c r="P3" s="7" t="s">
        <v>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</row>
    <row r="4" spans="2:25" ht="15" customHeight="1" x14ac:dyDescent="0.2">
      <c r="B4" s="1"/>
      <c r="C4" s="10">
        <v>1</v>
      </c>
      <c r="D4" s="11" t="str">
        <f>P4</f>
        <v>참좋은여행</v>
      </c>
      <c r="E4" s="12">
        <f t="shared" ref="E4:F17" si="0">Q4</f>
        <v>42360</v>
      </c>
      <c r="F4" s="13">
        <f t="shared" si="0"/>
        <v>897</v>
      </c>
      <c r="G4" s="14" t="s">
        <v>23</v>
      </c>
      <c r="H4" s="13">
        <f t="shared" ref="H4:H17" si="1">T4</f>
        <v>13500</v>
      </c>
      <c r="I4" s="15" t="str">
        <f>IFERROR(H4/G4-1,"")</f>
        <v/>
      </c>
      <c r="J4" s="13">
        <f t="shared" ref="J4:J17" si="2">V4</f>
        <v>14500</v>
      </c>
      <c r="K4" s="14" t="s">
        <v>23</v>
      </c>
      <c r="L4" s="16" t="str">
        <f>IFERROR(H4*K4/10000,"")</f>
        <v/>
      </c>
      <c r="M4" s="17" t="str">
        <f t="shared" ref="M4:M17" si="3">IFERROR(H4*K4/SUM($I$28:$L$28),"")</f>
        <v/>
      </c>
      <c r="N4" s="18"/>
      <c r="O4" s="10">
        <v>1</v>
      </c>
      <c r="P4" s="11" t="s">
        <v>24</v>
      </c>
      <c r="Q4" s="12">
        <v>42360</v>
      </c>
      <c r="R4" s="19">
        <v>897</v>
      </c>
      <c r="S4" s="13">
        <v>9676.23</v>
      </c>
      <c r="T4" s="20">
        <v>13500</v>
      </c>
      <c r="U4" s="15">
        <v>0.39517146657324198</v>
      </c>
      <c r="V4" s="21">
        <v>14500</v>
      </c>
      <c r="W4" s="22">
        <v>2000</v>
      </c>
      <c r="X4" s="16">
        <v>2700</v>
      </c>
      <c r="Y4" s="17">
        <v>0.12516523153510237</v>
      </c>
    </row>
    <row r="5" spans="2:25" ht="15" customHeight="1" x14ac:dyDescent="0.2">
      <c r="B5" s="1"/>
      <c r="C5" s="10">
        <v>2</v>
      </c>
      <c r="D5" s="11" t="str">
        <f t="shared" ref="D5:D17" si="4">P5</f>
        <v>KG ETS</v>
      </c>
      <c r="E5" s="12">
        <f t="shared" si="0"/>
        <v>43110</v>
      </c>
      <c r="F5" s="13">
        <f t="shared" si="0"/>
        <v>147</v>
      </c>
      <c r="G5" s="14" t="s">
        <v>25</v>
      </c>
      <c r="H5" s="13">
        <f t="shared" si="1"/>
        <v>4205</v>
      </c>
      <c r="I5" s="15" t="str">
        <f t="shared" ref="I5:I17" si="5">IFERROR(H5/G5-1,"")</f>
        <v/>
      </c>
      <c r="J5" s="13">
        <f t="shared" si="2"/>
        <v>6000</v>
      </c>
      <c r="K5" s="14" t="s">
        <v>23</v>
      </c>
      <c r="L5" s="16" t="str">
        <f t="shared" ref="L5:L17" si="6">IFERROR(H5*K5/10000,"")</f>
        <v/>
      </c>
      <c r="M5" s="17" t="str">
        <f t="shared" si="3"/>
        <v/>
      </c>
      <c r="N5" s="18"/>
      <c r="O5" s="10">
        <v>2</v>
      </c>
      <c r="P5" s="11" t="s">
        <v>26</v>
      </c>
      <c r="Q5" s="12">
        <v>43110</v>
      </c>
      <c r="R5" s="19">
        <v>147</v>
      </c>
      <c r="S5" s="13">
        <v>4334.4137931034484</v>
      </c>
      <c r="T5" s="20">
        <v>4205</v>
      </c>
      <c r="U5" s="15">
        <v>-2.9857276965425061E-2</v>
      </c>
      <c r="V5" s="21">
        <v>6000</v>
      </c>
      <c r="W5" s="22">
        <v>4350</v>
      </c>
      <c r="X5" s="16">
        <v>1829.175</v>
      </c>
      <c r="Y5" s="17">
        <v>8.4795967553044763E-2</v>
      </c>
    </row>
    <row r="6" spans="2:25" ht="15" customHeight="1" x14ac:dyDescent="0.2">
      <c r="B6" s="1"/>
      <c r="C6" s="10">
        <v>3</v>
      </c>
      <c r="D6" s="11" t="str">
        <f t="shared" si="4"/>
        <v>삼익악기</v>
      </c>
      <c r="E6" s="12">
        <f t="shared" si="0"/>
        <v>43210</v>
      </c>
      <c r="F6" s="13">
        <f t="shared" si="0"/>
        <v>47</v>
      </c>
      <c r="G6" s="14" t="s">
        <v>23</v>
      </c>
      <c r="H6" s="13">
        <f t="shared" si="1"/>
        <v>2510</v>
      </c>
      <c r="I6" s="15" t="str">
        <f t="shared" si="5"/>
        <v/>
      </c>
      <c r="J6" s="13">
        <f t="shared" si="2"/>
        <v>3300</v>
      </c>
      <c r="K6" s="14" t="s">
        <v>23</v>
      </c>
      <c r="L6" s="16" t="str">
        <f t="shared" si="6"/>
        <v/>
      </c>
      <c r="M6" s="17" t="str">
        <f t="shared" si="3"/>
        <v/>
      </c>
      <c r="N6" s="18"/>
      <c r="O6" s="10">
        <v>3</v>
      </c>
      <c r="P6" s="11" t="s">
        <v>27</v>
      </c>
      <c r="Q6" s="12">
        <v>43210</v>
      </c>
      <c r="R6" s="19">
        <v>47</v>
      </c>
      <c r="S6" s="13">
        <v>2335.7142857142858</v>
      </c>
      <c r="T6" s="20">
        <v>2510</v>
      </c>
      <c r="U6" s="15">
        <v>7.4617737003058071E-2</v>
      </c>
      <c r="V6" s="21">
        <v>3300</v>
      </c>
      <c r="W6" s="22">
        <v>6300</v>
      </c>
      <c r="X6" s="16">
        <v>1581.3</v>
      </c>
      <c r="Y6" s="17">
        <v>7.3305103935724952E-2</v>
      </c>
    </row>
    <row r="7" spans="2:25" ht="15" customHeight="1" x14ac:dyDescent="0.2">
      <c r="B7" s="1"/>
      <c r="C7" s="10">
        <v>4</v>
      </c>
      <c r="D7" s="11" t="str">
        <f t="shared" si="4"/>
        <v>스카이라이프</v>
      </c>
      <c r="E7" s="12">
        <f t="shared" si="0"/>
        <v>43053</v>
      </c>
      <c r="F7" s="13">
        <f t="shared" si="0"/>
        <v>204</v>
      </c>
      <c r="G7" s="14" t="s">
        <v>25</v>
      </c>
      <c r="H7" s="13">
        <f t="shared" si="1"/>
        <v>12800</v>
      </c>
      <c r="I7" s="15" t="str">
        <f t="shared" si="5"/>
        <v/>
      </c>
      <c r="J7" s="13">
        <f t="shared" si="2"/>
        <v>17600</v>
      </c>
      <c r="K7" s="14" t="s">
        <v>25</v>
      </c>
      <c r="L7" s="16" t="str">
        <f t="shared" si="6"/>
        <v/>
      </c>
      <c r="M7" s="17" t="str">
        <f t="shared" si="3"/>
        <v/>
      </c>
      <c r="N7" s="18"/>
      <c r="O7" s="10">
        <v>4</v>
      </c>
      <c r="P7" s="11" t="s">
        <v>28</v>
      </c>
      <c r="Q7" s="12">
        <v>43053</v>
      </c>
      <c r="R7" s="19">
        <v>204</v>
      </c>
      <c r="S7" s="13">
        <v>13316.371681415929</v>
      </c>
      <c r="T7" s="20">
        <v>12800</v>
      </c>
      <c r="U7" s="15">
        <v>-3.8777205515866386E-2</v>
      </c>
      <c r="V7" s="21">
        <v>17600</v>
      </c>
      <c r="W7" s="22">
        <v>1130</v>
      </c>
      <c r="X7" s="16">
        <v>1446.4</v>
      </c>
      <c r="Y7" s="17">
        <v>6.7051478108285947E-2</v>
      </c>
    </row>
    <row r="8" spans="2:25" ht="15" customHeight="1" x14ac:dyDescent="0.2">
      <c r="B8" s="1"/>
      <c r="C8" s="10">
        <v>5</v>
      </c>
      <c r="D8" s="11" t="str">
        <f t="shared" si="4"/>
        <v>하이록코리아</v>
      </c>
      <c r="E8" s="12">
        <f t="shared" si="0"/>
        <v>43039</v>
      </c>
      <c r="F8" s="13">
        <f t="shared" si="0"/>
        <v>218</v>
      </c>
      <c r="G8" s="14" t="s">
        <v>25</v>
      </c>
      <c r="H8" s="13">
        <f t="shared" si="1"/>
        <v>29200</v>
      </c>
      <c r="I8" s="15" t="str">
        <f t="shared" si="5"/>
        <v/>
      </c>
      <c r="J8" s="13">
        <f t="shared" si="2"/>
        <v>34000</v>
      </c>
      <c r="K8" s="14" t="s">
        <v>23</v>
      </c>
      <c r="L8" s="16" t="str">
        <f t="shared" si="6"/>
        <v/>
      </c>
      <c r="M8" s="17" t="str">
        <f t="shared" si="3"/>
        <v/>
      </c>
      <c r="N8" s="18"/>
      <c r="O8" s="10">
        <v>5</v>
      </c>
      <c r="P8" s="11" t="s">
        <v>29</v>
      </c>
      <c r="Q8" s="12">
        <v>43039</v>
      </c>
      <c r="R8" s="19">
        <v>218</v>
      </c>
      <c r="S8" s="13">
        <v>24411.111111111109</v>
      </c>
      <c r="T8" s="20">
        <v>29200</v>
      </c>
      <c r="U8" s="15">
        <v>0.19617660446062812</v>
      </c>
      <c r="V8" s="21">
        <v>34000</v>
      </c>
      <c r="W8" s="22">
        <v>450</v>
      </c>
      <c r="X8" s="16">
        <v>1314</v>
      </c>
      <c r="Y8" s="17">
        <v>6.0913746013749812E-2</v>
      </c>
    </row>
    <row r="9" spans="2:25" ht="15" customHeight="1" x14ac:dyDescent="0.2">
      <c r="B9" s="1"/>
      <c r="C9" s="10">
        <v>6</v>
      </c>
      <c r="D9" s="11" t="str">
        <f t="shared" si="4"/>
        <v>대한약품</v>
      </c>
      <c r="E9" s="12">
        <f t="shared" si="0"/>
        <v>43235</v>
      </c>
      <c r="F9" s="13">
        <f t="shared" si="0"/>
        <v>22</v>
      </c>
      <c r="G9" s="14" t="s">
        <v>25</v>
      </c>
      <c r="H9" s="13">
        <f t="shared" si="1"/>
        <v>44500</v>
      </c>
      <c r="I9" s="15" t="str">
        <f t="shared" si="5"/>
        <v/>
      </c>
      <c r="J9" s="13">
        <f t="shared" si="2"/>
        <v>59000</v>
      </c>
      <c r="K9" s="14" t="s">
        <v>23</v>
      </c>
      <c r="L9" s="16" t="str">
        <f t="shared" si="6"/>
        <v/>
      </c>
      <c r="M9" s="17" t="str">
        <f t="shared" si="3"/>
        <v/>
      </c>
      <c r="N9" s="18"/>
      <c r="O9" s="10">
        <v>6</v>
      </c>
      <c r="P9" s="11" t="s">
        <v>30</v>
      </c>
      <c r="Q9" s="12">
        <v>43235</v>
      </c>
      <c r="R9" s="19">
        <v>22</v>
      </c>
      <c r="S9" s="13">
        <v>46650</v>
      </c>
      <c r="T9" s="20">
        <v>44500</v>
      </c>
      <c r="U9" s="15">
        <v>-4.6087888531618382E-2</v>
      </c>
      <c r="V9" s="21">
        <v>59000</v>
      </c>
      <c r="W9" s="22">
        <v>280</v>
      </c>
      <c r="X9" s="16">
        <v>1246</v>
      </c>
      <c r="Y9" s="17">
        <v>5.7761436478791679E-2</v>
      </c>
    </row>
    <row r="10" spans="2:25" ht="15" customHeight="1" x14ac:dyDescent="0.2">
      <c r="B10" s="1"/>
      <c r="C10" s="10">
        <v>7</v>
      </c>
      <c r="D10" s="11" t="str">
        <f t="shared" si="4"/>
        <v>삼성전기</v>
      </c>
      <c r="E10" s="12">
        <f t="shared" si="0"/>
        <v>43175</v>
      </c>
      <c r="F10" s="13">
        <f t="shared" si="0"/>
        <v>82</v>
      </c>
      <c r="G10" s="14" t="s">
        <v>23</v>
      </c>
      <c r="H10" s="13">
        <f t="shared" si="1"/>
        <v>139000</v>
      </c>
      <c r="I10" s="15" t="str">
        <f t="shared" si="5"/>
        <v/>
      </c>
      <c r="J10" s="13">
        <f t="shared" si="2"/>
        <v>148000</v>
      </c>
      <c r="K10" s="14" t="s">
        <v>23</v>
      </c>
      <c r="L10" s="16" t="str">
        <f t="shared" si="6"/>
        <v/>
      </c>
      <c r="M10" s="17" t="str">
        <f t="shared" si="3"/>
        <v/>
      </c>
      <c r="N10" s="18"/>
      <c r="O10" s="10">
        <v>7</v>
      </c>
      <c r="P10" s="11" t="s">
        <v>31</v>
      </c>
      <c r="Q10" s="12">
        <v>43175</v>
      </c>
      <c r="R10" s="19">
        <v>82</v>
      </c>
      <c r="S10" s="13">
        <v>97200</v>
      </c>
      <c r="T10" s="20">
        <v>139000</v>
      </c>
      <c r="U10" s="15">
        <v>0.43004115226337447</v>
      </c>
      <c r="V10" s="21">
        <v>148000</v>
      </c>
      <c r="W10" s="22">
        <v>80</v>
      </c>
      <c r="X10" s="16">
        <v>1112</v>
      </c>
      <c r="Y10" s="17">
        <v>5.154953239519771E-2</v>
      </c>
    </row>
    <row r="11" spans="2:25" ht="15" customHeight="1" x14ac:dyDescent="0.2">
      <c r="B11" s="1"/>
      <c r="C11" s="10">
        <v>8</v>
      </c>
      <c r="D11" s="11" t="str">
        <f t="shared" si="4"/>
        <v>애경유화</v>
      </c>
      <c r="E11" s="12">
        <f t="shared" si="0"/>
        <v>42844</v>
      </c>
      <c r="F11" s="13">
        <f t="shared" si="0"/>
        <v>413</v>
      </c>
      <c r="G11" s="14" t="s">
        <v>23</v>
      </c>
      <c r="H11" s="13">
        <f t="shared" si="1"/>
        <v>13200</v>
      </c>
      <c r="I11" s="15" t="str">
        <f t="shared" si="5"/>
        <v/>
      </c>
      <c r="J11" s="13">
        <f t="shared" si="2"/>
        <v>20500</v>
      </c>
      <c r="K11" s="14" t="s">
        <v>23</v>
      </c>
      <c r="L11" s="16" t="str">
        <f t="shared" si="6"/>
        <v/>
      </c>
      <c r="M11" s="17" t="str">
        <f t="shared" si="3"/>
        <v/>
      </c>
      <c r="N11" s="18"/>
      <c r="O11" s="10">
        <v>8</v>
      </c>
      <c r="P11" s="11" t="s">
        <v>32</v>
      </c>
      <c r="Q11" s="12">
        <v>42844</v>
      </c>
      <c r="R11" s="19">
        <v>413</v>
      </c>
      <c r="S11" s="13">
        <v>12935.542168674699</v>
      </c>
      <c r="T11" s="20">
        <v>13200</v>
      </c>
      <c r="U11" s="15">
        <v>2.0444278861826426E-2</v>
      </c>
      <c r="V11" s="21">
        <v>20500</v>
      </c>
      <c r="W11" s="22">
        <v>830</v>
      </c>
      <c r="X11" s="16">
        <v>1095.5999999999999</v>
      </c>
      <c r="Y11" s="17">
        <v>5.0789269507354864E-2</v>
      </c>
    </row>
    <row r="12" spans="2:25" ht="15" customHeight="1" x14ac:dyDescent="0.2">
      <c r="B12" s="1"/>
      <c r="C12" s="10">
        <v>9</v>
      </c>
      <c r="D12" s="11" t="str">
        <f t="shared" si="4"/>
        <v>코오롱인더</v>
      </c>
      <c r="E12" s="12">
        <f t="shared" si="0"/>
        <v>42913</v>
      </c>
      <c r="F12" s="13">
        <f t="shared" si="0"/>
        <v>344</v>
      </c>
      <c r="G12" s="14" t="s">
        <v>23</v>
      </c>
      <c r="H12" s="13">
        <f t="shared" si="1"/>
        <v>72300</v>
      </c>
      <c r="I12" s="15" t="str">
        <f t="shared" si="5"/>
        <v/>
      </c>
      <c r="J12" s="13">
        <f t="shared" si="2"/>
        <v>93000</v>
      </c>
      <c r="K12" s="14" t="s">
        <v>23</v>
      </c>
      <c r="L12" s="16" t="str">
        <f t="shared" si="6"/>
        <v/>
      </c>
      <c r="M12" s="17" t="str">
        <f t="shared" si="3"/>
        <v/>
      </c>
      <c r="N12" s="18"/>
      <c r="O12" s="10">
        <v>9</v>
      </c>
      <c r="P12" s="11" t="s">
        <v>33</v>
      </c>
      <c r="Q12" s="12">
        <v>42913</v>
      </c>
      <c r="R12" s="19">
        <v>344</v>
      </c>
      <c r="S12" s="13">
        <v>70900</v>
      </c>
      <c r="T12" s="20">
        <v>72300</v>
      </c>
      <c r="U12" s="15">
        <v>1.9746121297602226E-2</v>
      </c>
      <c r="V12" s="21">
        <v>93000</v>
      </c>
      <c r="W12" s="22">
        <v>135</v>
      </c>
      <c r="X12" s="16">
        <v>976.05</v>
      </c>
      <c r="Y12" s="17">
        <v>4.5247231199939501E-2</v>
      </c>
    </row>
    <row r="13" spans="2:25" ht="15" customHeight="1" x14ac:dyDescent="0.2">
      <c r="B13" s="1"/>
      <c r="C13" s="10">
        <v>10</v>
      </c>
      <c r="D13" s="11" t="str">
        <f t="shared" si="4"/>
        <v>자화전자</v>
      </c>
      <c r="E13" s="12">
        <f t="shared" si="0"/>
        <v>43175</v>
      </c>
      <c r="F13" s="13">
        <f t="shared" si="0"/>
        <v>82</v>
      </c>
      <c r="G13" s="14" t="s">
        <v>23</v>
      </c>
      <c r="H13" s="13">
        <f t="shared" si="1"/>
        <v>15850</v>
      </c>
      <c r="I13" s="15" t="str">
        <f t="shared" si="5"/>
        <v/>
      </c>
      <c r="J13" s="13">
        <f t="shared" si="2"/>
        <v>26000</v>
      </c>
      <c r="K13" s="14" t="s">
        <v>23</v>
      </c>
      <c r="L13" s="16" t="str">
        <f t="shared" si="6"/>
        <v/>
      </c>
      <c r="M13" s="17" t="str">
        <f t="shared" si="3"/>
        <v/>
      </c>
      <c r="N13" s="18"/>
      <c r="O13" s="10">
        <v>10</v>
      </c>
      <c r="P13" s="11" t="s">
        <v>34</v>
      </c>
      <c r="Q13" s="12">
        <v>43175</v>
      </c>
      <c r="R13" s="19">
        <v>82</v>
      </c>
      <c r="S13" s="13">
        <v>19178.571428571428</v>
      </c>
      <c r="T13" s="20">
        <v>15850</v>
      </c>
      <c r="U13" s="15">
        <v>-0.1735567970204841</v>
      </c>
      <c r="V13" s="21">
        <v>26000</v>
      </c>
      <c r="W13" s="22">
        <v>560</v>
      </c>
      <c r="X13" s="16">
        <v>887.6</v>
      </c>
      <c r="Y13" s="17">
        <v>4.114691092983587E-2</v>
      </c>
    </row>
    <row r="14" spans="2:25" ht="15" customHeight="1" x14ac:dyDescent="0.2">
      <c r="B14" s="1"/>
      <c r="C14" s="10">
        <v>11</v>
      </c>
      <c r="D14" s="11" t="str">
        <f t="shared" si="4"/>
        <v>골프존뉴딘홀딩스</v>
      </c>
      <c r="E14" s="12">
        <f t="shared" si="0"/>
        <v>42376</v>
      </c>
      <c r="F14" s="13">
        <f t="shared" si="0"/>
        <v>881</v>
      </c>
      <c r="G14" s="14" t="s">
        <v>23</v>
      </c>
      <c r="H14" s="13">
        <f t="shared" si="1"/>
        <v>5060</v>
      </c>
      <c r="I14" s="15" t="str">
        <f t="shared" si="5"/>
        <v/>
      </c>
      <c r="J14" s="13">
        <f t="shared" si="2"/>
        <v>8600</v>
      </c>
      <c r="K14" s="14" t="s">
        <v>23</v>
      </c>
      <c r="L14" s="16" t="str">
        <f t="shared" si="6"/>
        <v/>
      </c>
      <c r="M14" s="17" t="str">
        <f t="shared" si="3"/>
        <v/>
      </c>
      <c r="N14" s="18"/>
      <c r="O14" s="10">
        <v>11</v>
      </c>
      <c r="P14" s="11" t="s">
        <v>35</v>
      </c>
      <c r="Q14" s="12">
        <v>42376</v>
      </c>
      <c r="R14" s="19">
        <v>881</v>
      </c>
      <c r="S14" s="13">
        <v>7718.0730897009971</v>
      </c>
      <c r="T14" s="20">
        <v>5060</v>
      </c>
      <c r="U14" s="15">
        <v>-0.34439594686501895</v>
      </c>
      <c r="V14" s="21">
        <v>8600</v>
      </c>
      <c r="W14" s="22">
        <v>1505</v>
      </c>
      <c r="X14" s="16">
        <v>761.53</v>
      </c>
      <c r="Y14" s="17">
        <v>3.5302621767009816E-2</v>
      </c>
    </row>
    <row r="15" spans="2:25" ht="15" customHeight="1" x14ac:dyDescent="0.2">
      <c r="B15" s="1"/>
      <c r="C15" s="10">
        <v>12</v>
      </c>
      <c r="D15" s="11" t="str">
        <f t="shared" si="4"/>
        <v>이수화학</v>
      </c>
      <c r="E15" s="12">
        <f t="shared" si="0"/>
        <v>42844</v>
      </c>
      <c r="F15" s="13">
        <f t="shared" si="0"/>
        <v>413</v>
      </c>
      <c r="G15" s="14" t="s">
        <v>25</v>
      </c>
      <c r="H15" s="13">
        <f t="shared" si="1"/>
        <v>12250</v>
      </c>
      <c r="I15" s="15" t="str">
        <f t="shared" si="5"/>
        <v/>
      </c>
      <c r="J15" s="13">
        <f t="shared" si="2"/>
        <v>19000</v>
      </c>
      <c r="K15" s="14" t="s">
        <v>25</v>
      </c>
      <c r="L15" s="16" t="str">
        <f t="shared" si="6"/>
        <v/>
      </c>
      <c r="M15" s="17" t="str">
        <f t="shared" si="3"/>
        <v/>
      </c>
      <c r="N15" s="18"/>
      <c r="O15" s="10">
        <v>12</v>
      </c>
      <c r="P15" s="11" t="s">
        <v>36</v>
      </c>
      <c r="Q15" s="12">
        <v>42844</v>
      </c>
      <c r="R15" s="19">
        <v>413</v>
      </c>
      <c r="S15" s="13">
        <v>15690.677966101695</v>
      </c>
      <c r="T15" s="20">
        <v>12250</v>
      </c>
      <c r="U15" s="15">
        <v>-0.21928166351606804</v>
      </c>
      <c r="V15" s="21">
        <v>19000</v>
      </c>
      <c r="W15" s="22">
        <v>590</v>
      </c>
      <c r="X15" s="16">
        <v>722.75</v>
      </c>
      <c r="Y15" s="17">
        <v>3.3504878182220456E-2</v>
      </c>
    </row>
    <row r="16" spans="2:25" ht="15" customHeight="1" x14ac:dyDescent="0.2">
      <c r="B16" s="1"/>
      <c r="C16" s="10">
        <v>13</v>
      </c>
      <c r="D16" s="11" t="str">
        <f t="shared" si="4"/>
        <v>현대홈쇼핑</v>
      </c>
      <c r="E16" s="12">
        <f t="shared" si="0"/>
        <v>42138</v>
      </c>
      <c r="F16" s="13">
        <f t="shared" si="0"/>
        <v>1119</v>
      </c>
      <c r="G16" s="14" t="s">
        <v>25</v>
      </c>
      <c r="H16" s="13">
        <f t="shared" si="1"/>
        <v>107500</v>
      </c>
      <c r="I16" s="15" t="str">
        <f t="shared" si="5"/>
        <v/>
      </c>
      <c r="J16" s="13">
        <f t="shared" si="2"/>
        <v>136000</v>
      </c>
      <c r="K16" s="14" t="s">
        <v>25</v>
      </c>
      <c r="L16" s="16" t="str">
        <f t="shared" si="6"/>
        <v/>
      </c>
      <c r="M16" s="17" t="str">
        <f t="shared" si="3"/>
        <v/>
      </c>
      <c r="N16" s="18"/>
      <c r="O16" s="10">
        <v>13</v>
      </c>
      <c r="P16" s="11" t="s">
        <v>37</v>
      </c>
      <c r="Q16" s="12">
        <v>42138</v>
      </c>
      <c r="R16" s="19">
        <v>1119</v>
      </c>
      <c r="S16" s="13">
        <v>127778.96103896105</v>
      </c>
      <c r="T16" s="20">
        <v>107500</v>
      </c>
      <c r="U16" s="15">
        <v>-0.15870344283655424</v>
      </c>
      <c r="V16" s="21">
        <v>136000</v>
      </c>
      <c r="W16" s="22">
        <v>30</v>
      </c>
      <c r="X16" s="16">
        <v>322.5</v>
      </c>
      <c r="Y16" s="17">
        <v>1.495029154447056E-2</v>
      </c>
    </row>
    <row r="17" spans="2:26" ht="15" customHeight="1" x14ac:dyDescent="0.2">
      <c r="B17" s="1"/>
      <c r="C17" s="10">
        <v>14</v>
      </c>
      <c r="D17" s="11" t="str">
        <f t="shared" si="4"/>
        <v>NPC</v>
      </c>
      <c r="E17" s="12">
        <f t="shared" si="0"/>
        <v>41159</v>
      </c>
      <c r="F17" s="13">
        <f t="shared" si="0"/>
        <v>2098</v>
      </c>
      <c r="G17" s="14" t="s">
        <v>23</v>
      </c>
      <c r="H17" s="13">
        <f t="shared" si="1"/>
        <v>4870</v>
      </c>
      <c r="I17" s="15" t="str">
        <f t="shared" si="5"/>
        <v/>
      </c>
      <c r="J17" s="13">
        <f t="shared" si="2"/>
        <v>7000</v>
      </c>
      <c r="K17" s="14" t="s">
        <v>38</v>
      </c>
      <c r="L17" s="16" t="str">
        <f t="shared" si="6"/>
        <v/>
      </c>
      <c r="M17" s="17" t="str">
        <f t="shared" si="3"/>
        <v/>
      </c>
      <c r="N17" s="18"/>
      <c r="O17" s="10">
        <v>14</v>
      </c>
      <c r="P17" s="11" t="s">
        <v>39</v>
      </c>
      <c r="Q17" s="12">
        <v>41159</v>
      </c>
      <c r="R17" s="19">
        <v>2098</v>
      </c>
      <c r="S17" s="13">
        <v>3191</v>
      </c>
      <c r="T17" s="20">
        <v>4870</v>
      </c>
      <c r="U17" s="15">
        <v>0.52616734565966783</v>
      </c>
      <c r="V17" s="21">
        <v>7000</v>
      </c>
      <c r="W17" s="22">
        <v>390</v>
      </c>
      <c r="X17" s="16">
        <v>189.93</v>
      </c>
      <c r="Y17" s="17">
        <v>8.8046786760970341E-3</v>
      </c>
    </row>
    <row r="18" spans="2:26" ht="15" customHeight="1" x14ac:dyDescent="0.2">
      <c r="B18" s="1"/>
      <c r="C18" s="10">
        <v>15</v>
      </c>
      <c r="D18" s="11">
        <f>P18</f>
        <v>0</v>
      </c>
      <c r="E18" s="12">
        <f>Q18</f>
        <v>0</v>
      </c>
      <c r="F18" s="13">
        <f>R18</f>
        <v>0</v>
      </c>
      <c r="G18" s="14" t="s">
        <v>25</v>
      </c>
      <c r="H18" s="13">
        <f>T18</f>
        <v>0</v>
      </c>
      <c r="I18" s="15" t="str">
        <f>IFERROR(H18/G18-1,"")</f>
        <v/>
      </c>
      <c r="J18" s="13">
        <f>V18</f>
        <v>0</v>
      </c>
      <c r="K18" s="14" t="s">
        <v>25</v>
      </c>
      <c r="L18" s="16" t="str">
        <f>IFERROR(H18*K18/10000,"")</f>
        <v/>
      </c>
      <c r="M18" s="17" t="str">
        <f>IFERROR(H18*K18/SUM($I$28:$L$28),"")</f>
        <v/>
      </c>
      <c r="N18" s="23"/>
      <c r="O18" s="24">
        <v>15</v>
      </c>
      <c r="P18" s="11"/>
      <c r="Q18" s="12"/>
      <c r="R18" s="19"/>
      <c r="S18" s="13"/>
      <c r="T18" s="20"/>
      <c r="U18" s="15"/>
      <c r="V18" s="21"/>
      <c r="W18" s="22"/>
      <c r="X18" s="16"/>
      <c r="Y18" s="25"/>
    </row>
    <row r="19" spans="2:26" ht="15" customHeight="1" x14ac:dyDescent="0.2">
      <c r="B19" s="1"/>
      <c r="C19" s="10">
        <v>16</v>
      </c>
      <c r="D19" s="26"/>
      <c r="E19" s="27"/>
      <c r="F19" s="28"/>
      <c r="G19" s="29"/>
      <c r="H19" s="28"/>
      <c r="I19" s="30"/>
      <c r="J19" s="28"/>
      <c r="K19" s="29"/>
      <c r="L19" s="31"/>
      <c r="M19" s="25"/>
      <c r="N19" s="18"/>
      <c r="O19" s="10">
        <v>16</v>
      </c>
      <c r="P19" s="11"/>
      <c r="Q19" s="12"/>
      <c r="R19" s="19"/>
      <c r="S19" s="13"/>
      <c r="T19" s="20"/>
      <c r="U19" s="15"/>
      <c r="V19" s="21"/>
      <c r="W19" s="22"/>
      <c r="X19" s="16"/>
      <c r="Y19" s="25"/>
    </row>
    <row r="20" spans="2:26" ht="15" customHeight="1" x14ac:dyDescent="0.2">
      <c r="B20" s="1"/>
      <c r="C20" s="10">
        <v>17</v>
      </c>
      <c r="D20" s="11"/>
      <c r="E20" s="12"/>
      <c r="F20" s="13"/>
      <c r="G20" s="32"/>
      <c r="H20" s="13"/>
      <c r="I20" s="15"/>
      <c r="J20" s="13"/>
      <c r="K20" s="32"/>
      <c r="L20" s="16"/>
      <c r="M20" s="33"/>
      <c r="N20" s="18"/>
      <c r="O20" s="10">
        <v>17</v>
      </c>
      <c r="P20" s="11"/>
      <c r="Q20" s="12"/>
      <c r="R20" s="19"/>
      <c r="S20" s="13"/>
      <c r="T20" s="20"/>
      <c r="U20" s="15"/>
      <c r="V20" s="21"/>
      <c r="W20" s="22"/>
      <c r="X20" s="16"/>
      <c r="Y20" s="25"/>
    </row>
    <row r="21" spans="2:26" ht="15" customHeight="1" x14ac:dyDescent="0.2">
      <c r="B21" s="1"/>
      <c r="C21" s="10">
        <v>18</v>
      </c>
      <c r="D21" s="11"/>
      <c r="E21" s="12"/>
      <c r="F21" s="13"/>
      <c r="G21" s="32"/>
      <c r="H21" s="13"/>
      <c r="I21" s="15"/>
      <c r="J21" s="13"/>
      <c r="K21" s="32"/>
      <c r="L21" s="16"/>
      <c r="M21" s="33"/>
      <c r="N21" s="18"/>
      <c r="O21" s="10">
        <v>18</v>
      </c>
      <c r="P21" s="11"/>
      <c r="Q21" s="12"/>
      <c r="R21" s="19"/>
      <c r="S21" s="13"/>
      <c r="T21" s="20"/>
      <c r="U21" s="15"/>
      <c r="V21" s="21"/>
      <c r="W21" s="22"/>
      <c r="X21" s="16"/>
      <c r="Y21" s="33"/>
    </row>
    <row r="22" spans="2:26" ht="15" customHeight="1" x14ac:dyDescent="0.2">
      <c r="B22" s="1"/>
      <c r="C22" s="10">
        <v>19</v>
      </c>
      <c r="D22" s="11"/>
      <c r="E22" s="12"/>
      <c r="F22" s="13"/>
      <c r="G22" s="32"/>
      <c r="H22" s="13"/>
      <c r="I22" s="15"/>
      <c r="J22" s="13"/>
      <c r="K22" s="32"/>
      <c r="L22" s="16"/>
      <c r="M22" s="33"/>
      <c r="N22" s="18"/>
      <c r="O22" s="10">
        <v>19</v>
      </c>
      <c r="P22" s="11"/>
      <c r="Q22" s="12"/>
      <c r="R22" s="19"/>
      <c r="S22" s="13"/>
      <c r="T22" s="20"/>
      <c r="U22" s="15"/>
      <c r="V22" s="21"/>
      <c r="W22" s="22"/>
      <c r="X22" s="16"/>
      <c r="Y22" s="33"/>
    </row>
    <row r="23" spans="2:26" ht="15" customHeight="1" x14ac:dyDescent="0.2">
      <c r="B23" s="1"/>
      <c r="C23" s="10">
        <v>20</v>
      </c>
      <c r="D23" s="11"/>
      <c r="E23" s="12"/>
      <c r="F23" s="13"/>
      <c r="G23" s="32"/>
      <c r="H23" s="13"/>
      <c r="I23" s="15"/>
      <c r="J23" s="13"/>
      <c r="K23" s="32"/>
      <c r="L23" s="16"/>
      <c r="M23" s="33"/>
      <c r="N23" s="18"/>
      <c r="O23" s="10">
        <v>20</v>
      </c>
      <c r="P23" s="11"/>
      <c r="Q23" s="12"/>
      <c r="R23" s="19"/>
      <c r="S23" s="13"/>
      <c r="T23" s="20"/>
      <c r="U23" s="15"/>
      <c r="V23" s="21"/>
      <c r="W23" s="22"/>
      <c r="X23" s="16"/>
      <c r="Y23" s="33"/>
      <c r="Z23" s="34"/>
    </row>
    <row r="24" spans="2:26" ht="15" customHeight="1" x14ac:dyDescent="0.2">
      <c r="B24" s="1"/>
      <c r="C24" s="35" t="s">
        <v>40</v>
      </c>
      <c r="D24" s="36"/>
      <c r="E24" s="37" t="str">
        <f>IF(I28&lt;100000000,TEXT(ROUND(SUMPRODUCT(H4:H23,K4:K23)/10000,0),"####만원"),TEXT(ROUND(SUMPRODUCT(H4:H23,K4:K23)/10000,0),"#억####만원"))</f>
        <v>만원</v>
      </c>
      <c r="F24" s="38"/>
      <c r="G24" s="39" t="s">
        <v>41</v>
      </c>
      <c r="H24" s="37" t="str">
        <f>IFERROR(ROUND(K28/10000,0)&amp;"만원"&amp;TEXT(ROUND(M28,3)," (##.#%)"),"")</f>
        <v/>
      </c>
      <c r="I24" s="40"/>
      <c r="J24" s="41" t="s">
        <v>42</v>
      </c>
      <c r="K24" s="42" t="str">
        <f>IFERROR(IF((I28+K28)&lt;100000000,TEXT(ROUND((I28+K28)/10000,0),"####만원"),TEXT(ROUND((I28+K28)/10000,0),"#억####만원")),"")</f>
        <v/>
      </c>
      <c r="L24" s="42"/>
      <c r="M24" s="42"/>
      <c r="N24" s="4"/>
      <c r="O24" s="35" t="s">
        <v>40</v>
      </c>
      <c r="P24" s="36"/>
      <c r="Q24" s="43" t="str">
        <f>TEXT(ROUND(SUMPRODUCT(T4:T23,W4:W23)/10000,0),"#억####만원")</f>
        <v>1억6185만원</v>
      </c>
      <c r="R24" s="44"/>
      <c r="S24" s="39" t="s">
        <v>41</v>
      </c>
      <c r="T24" s="45" t="str">
        <f>ROUND(W28/10000,0)&amp;"만원"&amp;TEXT(ROUND(Y28,3)," (##.#%)")</f>
        <v>5387만원 (25.%)</v>
      </c>
      <c r="U24" s="46"/>
      <c r="V24" s="41" t="s">
        <v>42</v>
      </c>
      <c r="W24" s="47" t="str">
        <f>TEXT(ROUND((U28+W28)/10000,0),"#억####만원")</f>
        <v>2억1571만원</v>
      </c>
      <c r="X24" s="48"/>
      <c r="Y24" s="49"/>
    </row>
    <row r="25" spans="2:26" ht="15" customHeight="1" x14ac:dyDescent="0.2">
      <c r="B25" s="1"/>
      <c r="C25" s="50" t="s">
        <v>43</v>
      </c>
      <c r="D25" s="50"/>
      <c r="E25" s="50"/>
      <c r="F25" s="50"/>
      <c r="G25" s="50"/>
      <c r="H25" s="50"/>
      <c r="I25" s="50"/>
      <c r="J25" s="51"/>
      <c r="K25" s="51"/>
      <c r="L25" s="51"/>
      <c r="M25" s="1"/>
      <c r="N25" s="4"/>
      <c r="O25" s="50" t="s">
        <v>44</v>
      </c>
      <c r="P25" s="50"/>
      <c r="Q25" s="50"/>
      <c r="R25" s="50"/>
      <c r="S25" s="50"/>
      <c r="T25" s="50"/>
      <c r="U25" s="50"/>
      <c r="V25" s="51"/>
      <c r="W25" s="51"/>
      <c r="X25" s="51"/>
      <c r="Y25" s="1"/>
    </row>
    <row r="26" spans="2:26" x14ac:dyDescent="0.2">
      <c r="B26" s="1"/>
      <c r="C26" s="52"/>
      <c r="D26" s="53"/>
      <c r="E26" s="53"/>
      <c r="F26" s="53"/>
      <c r="G26" s="53"/>
      <c r="H26" s="53"/>
      <c r="I26" s="53"/>
      <c r="J26" s="53"/>
      <c r="K26" s="1"/>
      <c r="L26" s="1"/>
      <c r="M26" s="1"/>
      <c r="N26" s="1"/>
      <c r="O26" s="52"/>
      <c r="P26" s="53"/>
      <c r="Q26" s="53"/>
      <c r="R26" s="53"/>
      <c r="S26" s="53"/>
      <c r="T26" s="53"/>
      <c r="U26" s="53"/>
      <c r="V26" s="53"/>
      <c r="W26" s="1"/>
      <c r="X26" s="1"/>
      <c r="Y26" s="1"/>
    </row>
    <row r="27" spans="2:26" ht="15" customHeight="1" x14ac:dyDescent="0.2">
      <c r="B27" s="1"/>
      <c r="I27" s="54" t="s">
        <v>45</v>
      </c>
      <c r="J27" s="54"/>
      <c r="K27" s="55" t="s">
        <v>46</v>
      </c>
      <c r="L27" s="55"/>
      <c r="M27" s="56" t="s">
        <v>47</v>
      </c>
      <c r="O27" s="57"/>
      <c r="P27" s="53"/>
      <c r="U27" s="58" t="s">
        <v>48</v>
      </c>
      <c r="V27" s="59"/>
      <c r="W27" s="60" t="s">
        <v>49</v>
      </c>
      <c r="X27" s="61"/>
      <c r="Y27" s="56" t="s">
        <v>47</v>
      </c>
    </row>
    <row r="28" spans="2:26" ht="15" customHeight="1" x14ac:dyDescent="0.2">
      <c r="B28" s="1"/>
      <c r="I28" s="62">
        <f>IFERROR(SUMPRODUCT(H4:H23,K4:K23),"")</f>
        <v>0</v>
      </c>
      <c r="J28" s="63"/>
      <c r="K28" s="64" t="s">
        <v>50</v>
      </c>
      <c r="L28" s="65"/>
      <c r="M28" s="66" t="str">
        <f>IFERROR(K28/(I28+K28),"")</f>
        <v/>
      </c>
      <c r="O28" s="57"/>
      <c r="P28" s="53"/>
      <c r="U28" s="67">
        <f>SUMPRODUCT(T4:T23,W4:W23)</f>
        <v>161848350</v>
      </c>
      <c r="V28" s="68"/>
      <c r="W28" s="69">
        <v>53866506.824500009</v>
      </c>
      <c r="X28" s="70"/>
      <c r="Y28" s="71">
        <f>W28/(U28+W28)</f>
        <v>0.24971162217317464</v>
      </c>
    </row>
    <row r="30" spans="2:26" ht="16.5" x14ac:dyDescent="0.2">
      <c r="C30" s="57" t="s">
        <v>51</v>
      </c>
      <c r="D30" s="53"/>
    </row>
    <row r="31" spans="2:26" ht="16.5" x14ac:dyDescent="0.2">
      <c r="C31" s="57" t="s">
        <v>52</v>
      </c>
      <c r="D31" s="53"/>
    </row>
    <row r="32" spans="2:26" ht="16.5" x14ac:dyDescent="0.2">
      <c r="C32" s="57" t="s">
        <v>53</v>
      </c>
      <c r="W32" s="72"/>
      <c r="X32" s="72"/>
    </row>
  </sheetData>
  <mergeCells count="19">
    <mergeCell ref="I28:J28"/>
    <mergeCell ref="K28:L28"/>
    <mergeCell ref="U28:V28"/>
    <mergeCell ref="W28:X28"/>
    <mergeCell ref="W32:X32"/>
    <mergeCell ref="T24:U24"/>
    <mergeCell ref="W24:Y24"/>
    <mergeCell ref="C25:L25"/>
    <mergeCell ref="O25:X25"/>
    <mergeCell ref="I27:J27"/>
    <mergeCell ref="K27:L27"/>
    <mergeCell ref="U27:V27"/>
    <mergeCell ref="W27:X27"/>
    <mergeCell ref="C24:D24"/>
    <mergeCell ref="E24:F24"/>
    <mergeCell ref="H24:I24"/>
    <mergeCell ref="K24:M24"/>
    <mergeCell ref="O24:P24"/>
    <mergeCell ref="Q24:R24"/>
  </mergeCells>
  <phoneticPr fontId="3" type="noConversion"/>
  <conditionalFormatting sqref="I14">
    <cfRule type="cellIs" dxfId="231" priority="155" operator="greaterThan">
      <formula>0</formula>
    </cfRule>
  </conditionalFormatting>
  <conditionalFormatting sqref="I4:I17 I21:I23">
    <cfRule type="cellIs" dxfId="230" priority="232" operator="greaterThan">
      <formula>0</formula>
    </cfRule>
  </conditionalFormatting>
  <conditionalFormatting sqref="I4:I17 I21:I23">
    <cfRule type="cellIs" dxfId="229" priority="231" operator="lessThan">
      <formula>0</formula>
    </cfRule>
  </conditionalFormatting>
  <conditionalFormatting sqref="G4:G17 G21:G23">
    <cfRule type="cellIs" dxfId="228" priority="230" operator="equal">
      <formula>#REF!</formula>
    </cfRule>
  </conditionalFormatting>
  <conditionalFormatting sqref="G12">
    <cfRule type="cellIs" dxfId="227" priority="229" operator="equal">
      <formula>#REF!</formula>
    </cfRule>
  </conditionalFormatting>
  <conditionalFormatting sqref="E12:E13 E4:E5 E17 E7">
    <cfRule type="cellIs" dxfId="226" priority="228" operator="equal">
      <formula>#REF!</formula>
    </cfRule>
  </conditionalFormatting>
  <conditionalFormatting sqref="E12:E13">
    <cfRule type="cellIs" dxfId="225" priority="227" operator="equal">
      <formula>#REF!</formula>
    </cfRule>
  </conditionalFormatting>
  <conditionalFormatting sqref="E4">
    <cfRule type="cellIs" dxfId="224" priority="226" operator="equal">
      <formula>#REF!</formula>
    </cfRule>
  </conditionalFormatting>
  <conditionalFormatting sqref="E12">
    <cfRule type="cellIs" dxfId="223" priority="225" operator="equal">
      <formula>#REF!</formula>
    </cfRule>
  </conditionalFormatting>
  <conditionalFormatting sqref="G17">
    <cfRule type="cellIs" dxfId="222" priority="224" operator="equal">
      <formula>#REF!</formula>
    </cfRule>
  </conditionalFormatting>
  <conditionalFormatting sqref="E17">
    <cfRule type="cellIs" dxfId="221" priority="223" operator="equal">
      <formula>#REF!</formula>
    </cfRule>
  </conditionalFormatting>
  <conditionalFormatting sqref="G7">
    <cfRule type="cellIs" dxfId="220" priority="222" operator="equal">
      <formula>#REF!</formula>
    </cfRule>
  </conditionalFormatting>
  <conditionalFormatting sqref="E7">
    <cfRule type="cellIs" dxfId="219" priority="221" operator="equal">
      <formula>#REF!</formula>
    </cfRule>
  </conditionalFormatting>
  <conditionalFormatting sqref="G6">
    <cfRule type="cellIs" dxfId="218" priority="220" operator="equal">
      <formula>#REF!</formula>
    </cfRule>
  </conditionalFormatting>
  <conditionalFormatting sqref="E6">
    <cfRule type="cellIs" dxfId="217" priority="219" operator="equal">
      <formula>#REF!</formula>
    </cfRule>
  </conditionalFormatting>
  <conditionalFormatting sqref="G8">
    <cfRule type="cellIs" dxfId="216" priority="218" operator="equal">
      <formula>#REF!</formula>
    </cfRule>
  </conditionalFormatting>
  <conditionalFormatting sqref="E8">
    <cfRule type="cellIs" dxfId="215" priority="217" operator="equal">
      <formula>#REF!</formula>
    </cfRule>
  </conditionalFormatting>
  <conditionalFormatting sqref="G8">
    <cfRule type="cellIs" dxfId="214" priority="216" operator="equal">
      <formula>#REF!</formula>
    </cfRule>
  </conditionalFormatting>
  <conditionalFormatting sqref="E8">
    <cfRule type="cellIs" dxfId="213" priority="215" operator="equal">
      <formula>#REF!</formula>
    </cfRule>
  </conditionalFormatting>
  <conditionalFormatting sqref="G10">
    <cfRule type="cellIs" dxfId="212" priority="214" operator="equal">
      <formula>#REF!</formula>
    </cfRule>
  </conditionalFormatting>
  <conditionalFormatting sqref="E10">
    <cfRule type="cellIs" dxfId="211" priority="213" operator="equal">
      <formula>#REF!</formula>
    </cfRule>
  </conditionalFormatting>
  <conditionalFormatting sqref="G10">
    <cfRule type="cellIs" dxfId="210" priority="212" operator="equal">
      <formula>#REF!</formula>
    </cfRule>
  </conditionalFormatting>
  <conditionalFormatting sqref="E10">
    <cfRule type="cellIs" dxfId="209" priority="211" operator="equal">
      <formula>#REF!</formula>
    </cfRule>
  </conditionalFormatting>
  <conditionalFormatting sqref="G23">
    <cfRule type="cellIs" dxfId="208" priority="210" operator="equal">
      <formula>#REF!</formula>
    </cfRule>
  </conditionalFormatting>
  <conditionalFormatting sqref="E23">
    <cfRule type="cellIs" dxfId="207" priority="209" operator="equal">
      <formula>#REF!</formula>
    </cfRule>
  </conditionalFormatting>
  <conditionalFormatting sqref="G15">
    <cfRule type="cellIs" dxfId="206" priority="208" operator="equal">
      <formula>#REF!</formula>
    </cfRule>
  </conditionalFormatting>
  <conditionalFormatting sqref="E15">
    <cfRule type="cellIs" dxfId="205" priority="207" operator="equal">
      <formula>#REF!</formula>
    </cfRule>
  </conditionalFormatting>
  <conditionalFormatting sqref="E15">
    <cfRule type="cellIs" dxfId="204" priority="206" operator="equal">
      <formula>#REF!</formula>
    </cfRule>
  </conditionalFormatting>
  <conditionalFormatting sqref="G22">
    <cfRule type="cellIs" dxfId="203" priority="205" operator="equal">
      <formula>#REF!</formula>
    </cfRule>
  </conditionalFormatting>
  <conditionalFormatting sqref="E22">
    <cfRule type="cellIs" dxfId="202" priority="204" operator="equal">
      <formula>#REF!</formula>
    </cfRule>
  </conditionalFormatting>
  <conditionalFormatting sqref="E22">
    <cfRule type="cellIs" dxfId="201" priority="203" operator="equal">
      <formula>#REF!</formula>
    </cfRule>
  </conditionalFormatting>
  <conditionalFormatting sqref="G22">
    <cfRule type="cellIs" dxfId="200" priority="202" operator="equal">
      <formula>#REF!</formula>
    </cfRule>
  </conditionalFormatting>
  <conditionalFormatting sqref="E22">
    <cfRule type="cellIs" dxfId="199" priority="201" operator="equal">
      <formula>#REF!</formula>
    </cfRule>
  </conditionalFormatting>
  <conditionalFormatting sqref="E22">
    <cfRule type="cellIs" dxfId="198" priority="200" operator="equal">
      <formula>#REF!</formula>
    </cfRule>
  </conditionalFormatting>
  <conditionalFormatting sqref="I4:I17 I21:I23">
    <cfRule type="cellIs" dxfId="197" priority="199" operator="lessThan">
      <formula>0</formula>
    </cfRule>
  </conditionalFormatting>
  <conditionalFormatting sqref="I4:I17 I21:I23">
    <cfRule type="cellIs" dxfId="196" priority="198" operator="lessThan">
      <formula>0</formula>
    </cfRule>
  </conditionalFormatting>
  <conditionalFormatting sqref="G11">
    <cfRule type="cellIs" dxfId="195" priority="197" operator="equal">
      <formula>#REF!</formula>
    </cfRule>
  </conditionalFormatting>
  <conditionalFormatting sqref="E11">
    <cfRule type="cellIs" dxfId="194" priority="196" operator="equal">
      <formula>#REF!</formula>
    </cfRule>
  </conditionalFormatting>
  <conditionalFormatting sqref="G11">
    <cfRule type="cellIs" dxfId="193" priority="195" operator="equal">
      <formula>#REF!</formula>
    </cfRule>
  </conditionalFormatting>
  <conditionalFormatting sqref="E11">
    <cfRule type="cellIs" dxfId="192" priority="194" operator="equal">
      <formula>#REF!</formula>
    </cfRule>
  </conditionalFormatting>
  <conditionalFormatting sqref="I4:I17 I21:I23">
    <cfRule type="cellIs" dxfId="191" priority="193" operator="greaterThan">
      <formula>0</formula>
    </cfRule>
  </conditionalFormatting>
  <conditionalFormatting sqref="I17">
    <cfRule type="cellIs" dxfId="190" priority="192" operator="lessThan">
      <formula>0</formula>
    </cfRule>
  </conditionalFormatting>
  <conditionalFormatting sqref="I16">
    <cfRule type="cellIs" dxfId="189" priority="191" operator="greaterThan">
      <formula>0</formula>
    </cfRule>
  </conditionalFormatting>
  <conditionalFormatting sqref="I16">
    <cfRule type="cellIs" dxfId="188" priority="190" operator="lessThan">
      <formula>0</formula>
    </cfRule>
  </conditionalFormatting>
  <conditionalFormatting sqref="G16">
    <cfRule type="cellIs" dxfId="187" priority="189" operator="equal">
      <formula>#REF!</formula>
    </cfRule>
  </conditionalFormatting>
  <conditionalFormatting sqref="E16">
    <cfRule type="cellIs" dxfId="186" priority="188" operator="equal">
      <formula>#REF!</formula>
    </cfRule>
  </conditionalFormatting>
  <conditionalFormatting sqref="E16">
    <cfRule type="cellIs" dxfId="185" priority="187" operator="equal">
      <formula>#REF!</formula>
    </cfRule>
  </conditionalFormatting>
  <conditionalFormatting sqref="I16">
    <cfRule type="cellIs" dxfId="184" priority="186" operator="lessThan">
      <formula>0</formula>
    </cfRule>
  </conditionalFormatting>
  <conditionalFormatting sqref="I16">
    <cfRule type="cellIs" dxfId="183" priority="185" operator="lessThan">
      <formula>0</formula>
    </cfRule>
  </conditionalFormatting>
  <conditionalFormatting sqref="I16">
    <cfRule type="cellIs" dxfId="182" priority="184" operator="greaterThan">
      <formula>0</formula>
    </cfRule>
  </conditionalFormatting>
  <conditionalFormatting sqref="I16">
    <cfRule type="cellIs" dxfId="181" priority="183" operator="lessThan">
      <formula>0</formula>
    </cfRule>
  </conditionalFormatting>
  <conditionalFormatting sqref="I9">
    <cfRule type="cellIs" dxfId="180" priority="182" operator="greaterThan">
      <formula>0</formula>
    </cfRule>
  </conditionalFormatting>
  <conditionalFormatting sqref="I9">
    <cfRule type="cellIs" dxfId="179" priority="181" operator="lessThan">
      <formula>0</formula>
    </cfRule>
  </conditionalFormatting>
  <conditionalFormatting sqref="G9">
    <cfRule type="cellIs" dxfId="178" priority="180" operator="equal">
      <formula>#REF!</formula>
    </cfRule>
  </conditionalFormatting>
  <conditionalFormatting sqref="E9">
    <cfRule type="cellIs" dxfId="177" priority="179" operator="equal">
      <formula>#REF!</formula>
    </cfRule>
  </conditionalFormatting>
  <conditionalFormatting sqref="G9">
    <cfRule type="cellIs" dxfId="176" priority="178" operator="equal">
      <formula>#REF!</formula>
    </cfRule>
  </conditionalFormatting>
  <conditionalFormatting sqref="E9">
    <cfRule type="cellIs" dxfId="175" priority="177" operator="equal">
      <formula>#REF!</formula>
    </cfRule>
  </conditionalFormatting>
  <conditionalFormatting sqref="I9">
    <cfRule type="cellIs" dxfId="174" priority="176" operator="lessThan">
      <formula>0</formula>
    </cfRule>
  </conditionalFormatting>
  <conditionalFormatting sqref="I9">
    <cfRule type="cellIs" dxfId="173" priority="175" operator="lessThan">
      <formula>0</formula>
    </cfRule>
  </conditionalFormatting>
  <conditionalFormatting sqref="I9">
    <cfRule type="cellIs" dxfId="172" priority="174" operator="greaterThan">
      <formula>0</formula>
    </cfRule>
  </conditionalFormatting>
  <conditionalFormatting sqref="I21">
    <cfRule type="cellIs" dxfId="171" priority="173" operator="greaterThan">
      <formula>0</formula>
    </cfRule>
  </conditionalFormatting>
  <conditionalFormatting sqref="I21">
    <cfRule type="cellIs" dxfId="170" priority="172" operator="lessThan">
      <formula>0</formula>
    </cfRule>
  </conditionalFormatting>
  <conditionalFormatting sqref="E21">
    <cfRule type="cellIs" dxfId="169" priority="169" operator="equal">
      <formula>#REF!</formula>
    </cfRule>
  </conditionalFormatting>
  <conditionalFormatting sqref="G21">
    <cfRule type="cellIs" dxfId="168" priority="168" operator="equal">
      <formula>#REF!</formula>
    </cfRule>
  </conditionalFormatting>
  <conditionalFormatting sqref="G21">
    <cfRule type="cellIs" dxfId="167" priority="171" operator="equal">
      <formula>#REF!</formula>
    </cfRule>
  </conditionalFormatting>
  <conditionalFormatting sqref="E21">
    <cfRule type="cellIs" dxfId="166" priority="170" operator="equal">
      <formula>#REF!</formula>
    </cfRule>
  </conditionalFormatting>
  <conditionalFormatting sqref="E21">
    <cfRule type="cellIs" dxfId="165" priority="167" operator="equal">
      <formula>#REF!</formula>
    </cfRule>
  </conditionalFormatting>
  <conditionalFormatting sqref="E21">
    <cfRule type="cellIs" dxfId="164" priority="166" operator="equal">
      <formula>#REF!</formula>
    </cfRule>
  </conditionalFormatting>
  <conditionalFormatting sqref="I21">
    <cfRule type="cellIs" dxfId="163" priority="165" operator="lessThan">
      <formula>0</formula>
    </cfRule>
  </conditionalFormatting>
  <conditionalFormatting sqref="I21">
    <cfRule type="cellIs" dxfId="162" priority="164" operator="lessThan">
      <formula>0</formula>
    </cfRule>
  </conditionalFormatting>
  <conditionalFormatting sqref="I21">
    <cfRule type="cellIs" dxfId="161" priority="163" operator="greaterThan">
      <formula>0</formula>
    </cfRule>
  </conditionalFormatting>
  <conditionalFormatting sqref="I14">
    <cfRule type="cellIs" dxfId="160" priority="162" operator="greaterThan">
      <formula>0</formula>
    </cfRule>
  </conditionalFormatting>
  <conditionalFormatting sqref="I14">
    <cfRule type="cellIs" dxfId="159" priority="161" operator="lessThan">
      <formula>0</formula>
    </cfRule>
  </conditionalFormatting>
  <conditionalFormatting sqref="G14">
    <cfRule type="cellIs" dxfId="158" priority="160" operator="equal">
      <formula>#REF!</formula>
    </cfRule>
  </conditionalFormatting>
  <conditionalFormatting sqref="E14">
    <cfRule type="cellIs" dxfId="157" priority="159" operator="equal">
      <formula>#REF!</formula>
    </cfRule>
  </conditionalFormatting>
  <conditionalFormatting sqref="E14">
    <cfRule type="cellIs" dxfId="156" priority="158" operator="equal">
      <formula>#REF!</formula>
    </cfRule>
  </conditionalFormatting>
  <conditionalFormatting sqref="I14">
    <cfRule type="cellIs" dxfId="155" priority="157" operator="lessThan">
      <formula>0</formula>
    </cfRule>
  </conditionalFormatting>
  <conditionalFormatting sqref="I14">
    <cfRule type="cellIs" dxfId="154" priority="156" operator="lessThan">
      <formula>0</formula>
    </cfRule>
  </conditionalFormatting>
  <conditionalFormatting sqref="K4:K17 K21:K23">
    <cfRule type="cellIs" dxfId="153" priority="52" operator="equal">
      <formula>#REF!</formula>
    </cfRule>
  </conditionalFormatting>
  <conditionalFormatting sqref="U14">
    <cfRule type="cellIs" dxfId="152" priority="53" operator="greaterThan">
      <formula>0</formula>
    </cfRule>
  </conditionalFormatting>
  <conditionalFormatting sqref="U17 U4:U8 U20 U10:U13 U22 U15">
    <cfRule type="cellIs" dxfId="151" priority="154" operator="greaterThan">
      <formula>0</formula>
    </cfRule>
  </conditionalFormatting>
  <conditionalFormatting sqref="U17 U4:U8 U20 U10:U13 U22 U15">
    <cfRule type="cellIs" dxfId="150" priority="153" operator="lessThan">
      <formula>0</formula>
    </cfRule>
  </conditionalFormatting>
  <conditionalFormatting sqref="S12:S13 S4:S5 S17 S7">
    <cfRule type="cellIs" dxfId="149" priority="152" operator="equal">
      <formula>#REF!</formula>
    </cfRule>
  </conditionalFormatting>
  <conditionalFormatting sqref="S12">
    <cfRule type="cellIs" dxfId="148" priority="151" operator="equal">
      <formula>#REF!</formula>
    </cfRule>
  </conditionalFormatting>
  <conditionalFormatting sqref="Q12:Q13 Q4:Q5 Q17 Q7">
    <cfRule type="cellIs" dxfId="147" priority="150" operator="equal">
      <formula>#REF!</formula>
    </cfRule>
  </conditionalFormatting>
  <conditionalFormatting sqref="Q12:Q13">
    <cfRule type="cellIs" dxfId="146" priority="149" operator="equal">
      <formula>#REF!</formula>
    </cfRule>
  </conditionalFormatting>
  <conditionalFormatting sqref="Q4">
    <cfRule type="cellIs" dxfId="145" priority="148" operator="equal">
      <formula>#REF!</formula>
    </cfRule>
  </conditionalFormatting>
  <conditionalFormatting sqref="Q12">
    <cfRule type="cellIs" dxfId="144" priority="147" operator="equal">
      <formula>#REF!</formula>
    </cfRule>
  </conditionalFormatting>
  <conditionalFormatting sqref="S17">
    <cfRule type="cellIs" dxfId="143" priority="146" operator="equal">
      <formula>#REF!</formula>
    </cfRule>
  </conditionalFormatting>
  <conditionalFormatting sqref="Q17">
    <cfRule type="cellIs" dxfId="142" priority="145" operator="equal">
      <formula>#REF!</formula>
    </cfRule>
  </conditionalFormatting>
  <conditionalFormatting sqref="S7">
    <cfRule type="cellIs" dxfId="141" priority="144" operator="equal">
      <formula>#REF!</formula>
    </cfRule>
  </conditionalFormatting>
  <conditionalFormatting sqref="Q7">
    <cfRule type="cellIs" dxfId="140" priority="143" operator="equal">
      <formula>#REF!</formula>
    </cfRule>
  </conditionalFormatting>
  <conditionalFormatting sqref="S6">
    <cfRule type="cellIs" dxfId="139" priority="142" operator="equal">
      <formula>#REF!</formula>
    </cfRule>
  </conditionalFormatting>
  <conditionalFormatting sqref="Q6">
    <cfRule type="cellIs" dxfId="138" priority="141" operator="equal">
      <formula>#REF!</formula>
    </cfRule>
  </conditionalFormatting>
  <conditionalFormatting sqref="S8">
    <cfRule type="cellIs" dxfId="137" priority="140" operator="equal">
      <formula>#REF!</formula>
    </cfRule>
  </conditionalFormatting>
  <conditionalFormatting sqref="Q8">
    <cfRule type="cellIs" dxfId="136" priority="139" operator="equal">
      <formula>#REF!</formula>
    </cfRule>
  </conditionalFormatting>
  <conditionalFormatting sqref="S8">
    <cfRule type="cellIs" dxfId="135" priority="138" operator="equal">
      <formula>#REF!</formula>
    </cfRule>
  </conditionalFormatting>
  <conditionalFormatting sqref="Q8">
    <cfRule type="cellIs" dxfId="134" priority="137" operator="equal">
      <formula>#REF!</formula>
    </cfRule>
  </conditionalFormatting>
  <conditionalFormatting sqref="S10">
    <cfRule type="cellIs" dxfId="133" priority="136" operator="equal">
      <formula>#REF!</formula>
    </cfRule>
  </conditionalFormatting>
  <conditionalFormatting sqref="Q10">
    <cfRule type="cellIs" dxfId="132" priority="135" operator="equal">
      <formula>#REF!</formula>
    </cfRule>
  </conditionalFormatting>
  <conditionalFormatting sqref="S10">
    <cfRule type="cellIs" dxfId="131" priority="134" operator="equal">
      <formula>#REF!</formula>
    </cfRule>
  </conditionalFormatting>
  <conditionalFormatting sqref="Q10">
    <cfRule type="cellIs" dxfId="130" priority="133" operator="equal">
      <formula>#REF!</formula>
    </cfRule>
  </conditionalFormatting>
  <conditionalFormatting sqref="Q20">
    <cfRule type="cellIs" dxfId="129" priority="130" operator="equal">
      <formula>#REF!</formula>
    </cfRule>
  </conditionalFormatting>
  <conditionalFormatting sqref="S20">
    <cfRule type="cellIs" dxfId="128" priority="129" operator="equal">
      <formula>#REF!</formula>
    </cfRule>
  </conditionalFormatting>
  <conditionalFormatting sqref="S20">
    <cfRule type="cellIs" dxfId="127" priority="132" operator="equal">
      <formula>#REF!</formula>
    </cfRule>
  </conditionalFormatting>
  <conditionalFormatting sqref="Q20">
    <cfRule type="cellIs" dxfId="126" priority="131" operator="equal">
      <formula>#REF!</formula>
    </cfRule>
  </conditionalFormatting>
  <conditionalFormatting sqref="Q20">
    <cfRule type="cellIs" dxfId="125" priority="128" operator="equal">
      <formula>#REF!</formula>
    </cfRule>
  </conditionalFormatting>
  <conditionalFormatting sqref="Q20">
    <cfRule type="cellIs" dxfId="124" priority="127" operator="equal">
      <formula>#REF!</formula>
    </cfRule>
  </conditionalFormatting>
  <conditionalFormatting sqref="S15">
    <cfRule type="cellIs" dxfId="123" priority="126" operator="equal">
      <formula>#REF!</formula>
    </cfRule>
  </conditionalFormatting>
  <conditionalFormatting sqref="Q15">
    <cfRule type="cellIs" dxfId="122" priority="125" operator="equal">
      <formula>#REF!</formula>
    </cfRule>
  </conditionalFormatting>
  <conditionalFormatting sqref="Q15">
    <cfRule type="cellIs" dxfId="121" priority="124" operator="equal">
      <formula>#REF!</formula>
    </cfRule>
  </conditionalFormatting>
  <conditionalFormatting sqref="S22">
    <cfRule type="cellIs" dxfId="120" priority="123" operator="equal">
      <formula>#REF!</formula>
    </cfRule>
  </conditionalFormatting>
  <conditionalFormatting sqref="Q22">
    <cfRule type="cellIs" dxfId="119" priority="122" operator="equal">
      <formula>#REF!</formula>
    </cfRule>
  </conditionalFormatting>
  <conditionalFormatting sqref="Q22">
    <cfRule type="cellIs" dxfId="118" priority="121" operator="equal">
      <formula>#REF!</formula>
    </cfRule>
  </conditionalFormatting>
  <conditionalFormatting sqref="S22">
    <cfRule type="cellIs" dxfId="117" priority="120" operator="equal">
      <formula>#REF!</formula>
    </cfRule>
  </conditionalFormatting>
  <conditionalFormatting sqref="Q22">
    <cfRule type="cellIs" dxfId="116" priority="119" operator="equal">
      <formula>#REF!</formula>
    </cfRule>
  </conditionalFormatting>
  <conditionalFormatting sqref="Q22">
    <cfRule type="cellIs" dxfId="115" priority="118" operator="equal">
      <formula>#REF!</formula>
    </cfRule>
  </conditionalFormatting>
  <conditionalFormatting sqref="U17 U4:U8 U20 U10:U13 U22 U15">
    <cfRule type="cellIs" dxfId="114" priority="117" operator="lessThan">
      <formula>0</formula>
    </cfRule>
  </conditionalFormatting>
  <conditionalFormatting sqref="U17 U4:U8 U20 U10:U13 U22 U15">
    <cfRule type="cellIs" dxfId="113" priority="116" operator="lessThan">
      <formula>0</formula>
    </cfRule>
  </conditionalFormatting>
  <conditionalFormatting sqref="S11">
    <cfRule type="cellIs" dxfId="112" priority="115" operator="equal">
      <formula>#REF!</formula>
    </cfRule>
  </conditionalFormatting>
  <conditionalFormatting sqref="Q11">
    <cfRule type="cellIs" dxfId="111" priority="114" operator="equal">
      <formula>#REF!</formula>
    </cfRule>
  </conditionalFormatting>
  <conditionalFormatting sqref="S11">
    <cfRule type="cellIs" dxfId="110" priority="113" operator="equal">
      <formula>#REF!</formula>
    </cfRule>
  </conditionalFormatting>
  <conditionalFormatting sqref="Q11">
    <cfRule type="cellIs" dxfId="109" priority="112" operator="equal">
      <formula>#REF!</formula>
    </cfRule>
  </conditionalFormatting>
  <conditionalFormatting sqref="U17 U4:U8 U20 U10:U13 U22 U15">
    <cfRule type="cellIs" dxfId="108" priority="111" operator="greaterThan">
      <formula>0</formula>
    </cfRule>
  </conditionalFormatting>
  <conditionalFormatting sqref="U17">
    <cfRule type="cellIs" dxfId="107" priority="110" operator="lessThan">
      <formula>0</formula>
    </cfRule>
  </conditionalFormatting>
  <conditionalFormatting sqref="U19">
    <cfRule type="cellIs" dxfId="106" priority="104" operator="lessThan">
      <formula>0</formula>
    </cfRule>
  </conditionalFormatting>
  <conditionalFormatting sqref="U19">
    <cfRule type="cellIs" dxfId="105" priority="109" operator="greaterThan">
      <formula>0</formula>
    </cfRule>
  </conditionalFormatting>
  <conditionalFormatting sqref="U19">
    <cfRule type="cellIs" dxfId="104" priority="108" operator="lessThan">
      <formula>0</formula>
    </cfRule>
  </conditionalFormatting>
  <conditionalFormatting sqref="S19">
    <cfRule type="cellIs" dxfId="103" priority="107" operator="equal">
      <formula>#REF!</formula>
    </cfRule>
  </conditionalFormatting>
  <conditionalFormatting sqref="S19">
    <cfRule type="cellIs" dxfId="102" priority="106" operator="equal">
      <formula>#REF!</formula>
    </cfRule>
  </conditionalFormatting>
  <conditionalFormatting sqref="U19">
    <cfRule type="cellIs" dxfId="101" priority="105" operator="lessThan">
      <formula>0</formula>
    </cfRule>
  </conditionalFormatting>
  <conditionalFormatting sqref="U19">
    <cfRule type="cellIs" dxfId="100" priority="103" operator="greaterThan">
      <formula>0</formula>
    </cfRule>
  </conditionalFormatting>
  <conditionalFormatting sqref="U19">
    <cfRule type="cellIs" dxfId="99" priority="102" operator="lessThan">
      <formula>0</formula>
    </cfRule>
  </conditionalFormatting>
  <conditionalFormatting sqref="U16">
    <cfRule type="cellIs" dxfId="98" priority="101" operator="greaterThan">
      <formula>0</formula>
    </cfRule>
  </conditionalFormatting>
  <conditionalFormatting sqref="U16">
    <cfRule type="cellIs" dxfId="97" priority="100" operator="lessThan">
      <formula>0</formula>
    </cfRule>
  </conditionalFormatting>
  <conditionalFormatting sqref="S16">
    <cfRule type="cellIs" dxfId="96" priority="99" operator="equal">
      <formula>#REF!</formula>
    </cfRule>
  </conditionalFormatting>
  <conditionalFormatting sqref="Q16">
    <cfRule type="cellIs" dxfId="95" priority="98" operator="equal">
      <formula>#REF!</formula>
    </cfRule>
  </conditionalFormatting>
  <conditionalFormatting sqref="Q16">
    <cfRule type="cellIs" dxfId="94" priority="97" operator="equal">
      <formula>#REF!</formula>
    </cfRule>
  </conditionalFormatting>
  <conditionalFormatting sqref="U16">
    <cfRule type="cellIs" dxfId="93" priority="96" operator="lessThan">
      <formula>0</formula>
    </cfRule>
  </conditionalFormatting>
  <conditionalFormatting sqref="U16">
    <cfRule type="cellIs" dxfId="92" priority="95" operator="lessThan">
      <formula>0</formula>
    </cfRule>
  </conditionalFormatting>
  <conditionalFormatting sqref="U16">
    <cfRule type="cellIs" dxfId="91" priority="94" operator="greaterThan">
      <formula>0</formula>
    </cfRule>
  </conditionalFormatting>
  <conditionalFormatting sqref="U16">
    <cfRule type="cellIs" dxfId="90" priority="93" operator="lessThan">
      <formula>0</formula>
    </cfRule>
  </conditionalFormatting>
  <conditionalFormatting sqref="Q19">
    <cfRule type="cellIs" dxfId="89" priority="92" operator="equal">
      <formula>#REF!</formula>
    </cfRule>
  </conditionalFormatting>
  <conditionalFormatting sqref="Q19">
    <cfRule type="cellIs" dxfId="88" priority="91" operator="equal">
      <formula>#REF!</formula>
    </cfRule>
  </conditionalFormatting>
  <conditionalFormatting sqref="U18">
    <cfRule type="cellIs" dxfId="87" priority="90" operator="greaterThan">
      <formula>0</formula>
    </cfRule>
  </conditionalFormatting>
  <conditionalFormatting sqref="U18">
    <cfRule type="cellIs" dxfId="86" priority="89" operator="lessThan">
      <formula>0</formula>
    </cfRule>
  </conditionalFormatting>
  <conditionalFormatting sqref="S18">
    <cfRule type="cellIs" dxfId="85" priority="88" operator="equal">
      <formula>#REF!</formula>
    </cfRule>
  </conditionalFormatting>
  <conditionalFormatting sqref="Q18">
    <cfRule type="cellIs" dxfId="84" priority="87" operator="equal">
      <formula>#REF!</formula>
    </cfRule>
  </conditionalFormatting>
  <conditionalFormatting sqref="S18">
    <cfRule type="cellIs" dxfId="83" priority="86" operator="equal">
      <formula>#REF!</formula>
    </cfRule>
  </conditionalFormatting>
  <conditionalFormatting sqref="Q18">
    <cfRule type="cellIs" dxfId="82" priority="85" operator="equal">
      <formula>#REF!</formula>
    </cfRule>
  </conditionalFormatting>
  <conditionalFormatting sqref="U18">
    <cfRule type="cellIs" dxfId="81" priority="84" operator="lessThan">
      <formula>0</formula>
    </cfRule>
  </conditionalFormatting>
  <conditionalFormatting sqref="U18">
    <cfRule type="cellIs" dxfId="80" priority="83" operator="lessThan">
      <formula>0</formula>
    </cfRule>
  </conditionalFormatting>
  <conditionalFormatting sqref="U18">
    <cfRule type="cellIs" dxfId="79" priority="82" operator="greaterThan">
      <formula>0</formula>
    </cfRule>
  </conditionalFormatting>
  <conditionalFormatting sqref="U18">
    <cfRule type="cellIs" dxfId="78" priority="81" operator="lessThan">
      <formula>0</formula>
    </cfRule>
  </conditionalFormatting>
  <conditionalFormatting sqref="U9">
    <cfRule type="cellIs" dxfId="77" priority="80" operator="greaterThan">
      <formula>0</formula>
    </cfRule>
  </conditionalFormatting>
  <conditionalFormatting sqref="U9">
    <cfRule type="cellIs" dxfId="76" priority="79" operator="lessThan">
      <formula>0</formula>
    </cfRule>
  </conditionalFormatting>
  <conditionalFormatting sqref="S9">
    <cfRule type="cellIs" dxfId="75" priority="78" operator="equal">
      <formula>#REF!</formula>
    </cfRule>
  </conditionalFormatting>
  <conditionalFormatting sqref="Q9">
    <cfRule type="cellIs" dxfId="74" priority="77" operator="equal">
      <formula>#REF!</formula>
    </cfRule>
  </conditionalFormatting>
  <conditionalFormatting sqref="S9">
    <cfRule type="cellIs" dxfId="73" priority="76" operator="equal">
      <formula>#REF!</formula>
    </cfRule>
  </conditionalFormatting>
  <conditionalFormatting sqref="Q9">
    <cfRule type="cellIs" dxfId="72" priority="75" operator="equal">
      <formula>#REF!</formula>
    </cfRule>
  </conditionalFormatting>
  <conditionalFormatting sqref="U9">
    <cfRule type="cellIs" dxfId="71" priority="74" operator="lessThan">
      <formula>0</formula>
    </cfRule>
  </conditionalFormatting>
  <conditionalFormatting sqref="U9">
    <cfRule type="cellIs" dxfId="70" priority="73" operator="lessThan">
      <formula>0</formula>
    </cfRule>
  </conditionalFormatting>
  <conditionalFormatting sqref="U9">
    <cfRule type="cellIs" dxfId="69" priority="72" operator="greaterThan">
      <formula>0</formula>
    </cfRule>
  </conditionalFormatting>
  <conditionalFormatting sqref="U21">
    <cfRule type="cellIs" dxfId="68" priority="71" operator="greaterThan">
      <formula>0</formula>
    </cfRule>
  </conditionalFormatting>
  <conditionalFormatting sqref="U21">
    <cfRule type="cellIs" dxfId="67" priority="70" operator="lessThan">
      <formula>0</formula>
    </cfRule>
  </conditionalFormatting>
  <conditionalFormatting sqref="Q21">
    <cfRule type="cellIs" dxfId="66" priority="67" operator="equal">
      <formula>#REF!</formula>
    </cfRule>
  </conditionalFormatting>
  <conditionalFormatting sqref="S21">
    <cfRule type="cellIs" dxfId="65" priority="66" operator="equal">
      <formula>#REF!</formula>
    </cfRule>
  </conditionalFormatting>
  <conditionalFormatting sqref="S21">
    <cfRule type="cellIs" dxfId="64" priority="69" operator="equal">
      <formula>#REF!</formula>
    </cfRule>
  </conditionalFormatting>
  <conditionalFormatting sqref="Q21">
    <cfRule type="cellIs" dxfId="63" priority="68" operator="equal">
      <formula>#REF!</formula>
    </cfRule>
  </conditionalFormatting>
  <conditionalFormatting sqref="Q21">
    <cfRule type="cellIs" dxfId="62" priority="65" operator="equal">
      <formula>#REF!</formula>
    </cfRule>
  </conditionalFormatting>
  <conditionalFormatting sqref="Q21">
    <cfRule type="cellIs" dxfId="61" priority="64" operator="equal">
      <formula>#REF!</formula>
    </cfRule>
  </conditionalFormatting>
  <conditionalFormatting sqref="U21">
    <cfRule type="cellIs" dxfId="60" priority="63" operator="lessThan">
      <formula>0</formula>
    </cfRule>
  </conditionalFormatting>
  <conditionalFormatting sqref="U21">
    <cfRule type="cellIs" dxfId="59" priority="62" operator="lessThan">
      <formula>0</formula>
    </cfRule>
  </conditionalFormatting>
  <conditionalFormatting sqref="U21">
    <cfRule type="cellIs" dxfId="58" priority="61" operator="greaterThan">
      <formula>0</formula>
    </cfRule>
  </conditionalFormatting>
  <conditionalFormatting sqref="U14">
    <cfRule type="cellIs" dxfId="57" priority="60" operator="greaterThan">
      <formula>0</formula>
    </cfRule>
  </conditionalFormatting>
  <conditionalFormatting sqref="U14">
    <cfRule type="cellIs" dxfId="56" priority="59" operator="lessThan">
      <formula>0</formula>
    </cfRule>
  </conditionalFormatting>
  <conditionalFormatting sqref="S14">
    <cfRule type="cellIs" dxfId="55" priority="58" operator="equal">
      <formula>#REF!</formula>
    </cfRule>
  </conditionalFormatting>
  <conditionalFormatting sqref="Q14">
    <cfRule type="cellIs" dxfId="54" priority="57" operator="equal">
      <formula>#REF!</formula>
    </cfRule>
  </conditionalFormatting>
  <conditionalFormatting sqref="Q14">
    <cfRule type="cellIs" dxfId="53" priority="56" operator="equal">
      <formula>#REF!</formula>
    </cfRule>
  </conditionalFormatting>
  <conditionalFormatting sqref="U14">
    <cfRule type="cellIs" dxfId="52" priority="55" operator="lessThan">
      <formula>0</formula>
    </cfRule>
  </conditionalFormatting>
  <conditionalFormatting sqref="U14">
    <cfRule type="cellIs" dxfId="51" priority="54" operator="lessThan">
      <formula>0</formula>
    </cfRule>
  </conditionalFormatting>
  <conditionalFormatting sqref="U23">
    <cfRule type="cellIs" dxfId="50" priority="51" operator="greaterThan">
      <formula>0</formula>
    </cfRule>
  </conditionalFormatting>
  <conditionalFormatting sqref="U23">
    <cfRule type="cellIs" dxfId="49" priority="50" operator="lessThan">
      <formula>0</formula>
    </cfRule>
  </conditionalFormatting>
  <conditionalFormatting sqref="Q23">
    <cfRule type="cellIs" dxfId="48" priority="47" operator="equal">
      <formula>#REF!</formula>
    </cfRule>
  </conditionalFormatting>
  <conditionalFormatting sqref="S23">
    <cfRule type="cellIs" dxfId="47" priority="46" operator="equal">
      <formula>#REF!</formula>
    </cfRule>
  </conditionalFormatting>
  <conditionalFormatting sqref="S23">
    <cfRule type="cellIs" dxfId="46" priority="49" operator="equal">
      <formula>#REF!</formula>
    </cfRule>
  </conditionalFormatting>
  <conditionalFormatting sqref="Q23">
    <cfRule type="cellIs" dxfId="45" priority="48" operator="equal">
      <formula>#REF!</formula>
    </cfRule>
  </conditionalFormatting>
  <conditionalFormatting sqref="Q23">
    <cfRule type="cellIs" dxfId="44" priority="45" operator="equal">
      <formula>#REF!</formula>
    </cfRule>
  </conditionalFormatting>
  <conditionalFormatting sqref="Q23">
    <cfRule type="cellIs" dxfId="43" priority="44" operator="equal">
      <formula>#REF!</formula>
    </cfRule>
  </conditionalFormatting>
  <conditionalFormatting sqref="U23">
    <cfRule type="cellIs" dxfId="42" priority="43" operator="lessThan">
      <formula>0</formula>
    </cfRule>
  </conditionalFormatting>
  <conditionalFormatting sqref="U23">
    <cfRule type="cellIs" dxfId="41" priority="42" operator="lessThan">
      <formula>0</formula>
    </cfRule>
  </conditionalFormatting>
  <conditionalFormatting sqref="U23">
    <cfRule type="cellIs" dxfId="40" priority="41" operator="greaterThan">
      <formula>0</formula>
    </cfRule>
  </conditionalFormatting>
  <conditionalFormatting sqref="I19">
    <cfRule type="cellIs" dxfId="39" priority="40" operator="greaterThan">
      <formula>0</formula>
    </cfRule>
  </conditionalFormatting>
  <conditionalFormatting sqref="I19">
    <cfRule type="cellIs" dxfId="38" priority="39" operator="lessThan">
      <formula>0</formula>
    </cfRule>
  </conditionalFormatting>
  <conditionalFormatting sqref="G19">
    <cfRule type="cellIs" dxfId="37" priority="38" operator="equal">
      <formula>#REF!</formula>
    </cfRule>
  </conditionalFormatting>
  <conditionalFormatting sqref="E19">
    <cfRule type="cellIs" dxfId="36" priority="37" operator="equal">
      <formula>#REF!</formula>
    </cfRule>
  </conditionalFormatting>
  <conditionalFormatting sqref="G19">
    <cfRule type="cellIs" dxfId="35" priority="36" operator="equal">
      <formula>#REF!</formula>
    </cfRule>
  </conditionalFormatting>
  <conditionalFormatting sqref="E19">
    <cfRule type="cellIs" dxfId="34" priority="35" operator="equal">
      <formula>#REF!</formula>
    </cfRule>
  </conditionalFormatting>
  <conditionalFormatting sqref="I19">
    <cfRule type="cellIs" dxfId="33" priority="34" operator="lessThan">
      <formula>0</formula>
    </cfRule>
  </conditionalFormatting>
  <conditionalFormatting sqref="I19">
    <cfRule type="cellIs" dxfId="32" priority="33" operator="lessThan">
      <formula>0</formula>
    </cfRule>
  </conditionalFormatting>
  <conditionalFormatting sqref="I19">
    <cfRule type="cellIs" dxfId="31" priority="32" operator="greaterThan">
      <formula>0</formula>
    </cfRule>
  </conditionalFormatting>
  <conditionalFormatting sqref="I19">
    <cfRule type="cellIs" dxfId="30" priority="31" operator="lessThan">
      <formula>0</formula>
    </cfRule>
  </conditionalFormatting>
  <conditionalFormatting sqref="K19">
    <cfRule type="cellIs" dxfId="29" priority="30" operator="equal">
      <formula>#REF!</formula>
    </cfRule>
  </conditionalFormatting>
  <conditionalFormatting sqref="I20">
    <cfRule type="cellIs" dxfId="28" priority="29" operator="greaterThan">
      <formula>0</formula>
    </cfRule>
  </conditionalFormatting>
  <conditionalFormatting sqref="I20">
    <cfRule type="cellIs" dxfId="27" priority="28" operator="lessThan">
      <formula>0</formula>
    </cfRule>
  </conditionalFormatting>
  <conditionalFormatting sqref="G20">
    <cfRule type="cellIs" dxfId="26" priority="27" operator="equal">
      <formula>#REF!</formula>
    </cfRule>
  </conditionalFormatting>
  <conditionalFormatting sqref="I20">
    <cfRule type="cellIs" dxfId="25" priority="26" operator="lessThan">
      <formula>0</formula>
    </cfRule>
  </conditionalFormatting>
  <conditionalFormatting sqref="I20">
    <cfRule type="cellIs" dxfId="24" priority="25" operator="lessThan">
      <formula>0</formula>
    </cfRule>
  </conditionalFormatting>
  <conditionalFormatting sqref="I20">
    <cfRule type="cellIs" dxfId="23" priority="24" operator="greaterThan">
      <formula>0</formula>
    </cfRule>
  </conditionalFormatting>
  <conditionalFormatting sqref="I20">
    <cfRule type="cellIs" dxfId="22" priority="23" operator="greaterThan">
      <formula>0</formula>
    </cfRule>
  </conditionalFormatting>
  <conditionalFormatting sqref="I20">
    <cfRule type="cellIs" dxfId="21" priority="22" operator="lessThan">
      <formula>0</formula>
    </cfRule>
  </conditionalFormatting>
  <conditionalFormatting sqref="E20">
    <cfRule type="cellIs" dxfId="20" priority="19" operator="equal">
      <formula>#REF!</formula>
    </cfRule>
  </conditionalFormatting>
  <conditionalFormatting sqref="G20">
    <cfRule type="cellIs" dxfId="19" priority="18" operator="equal">
      <formula>#REF!</formula>
    </cfRule>
  </conditionalFormatting>
  <conditionalFormatting sqref="G20">
    <cfRule type="cellIs" dxfId="18" priority="21" operator="equal">
      <formula>#REF!</formula>
    </cfRule>
  </conditionalFormatting>
  <conditionalFormatting sqref="E20">
    <cfRule type="cellIs" dxfId="17" priority="20" operator="equal">
      <formula>#REF!</formula>
    </cfRule>
  </conditionalFormatting>
  <conditionalFormatting sqref="E20">
    <cfRule type="cellIs" dxfId="16" priority="17" operator="equal">
      <formula>#REF!</formula>
    </cfRule>
  </conditionalFormatting>
  <conditionalFormatting sqref="E20">
    <cfRule type="cellIs" dxfId="15" priority="16" operator="equal">
      <formula>#REF!</formula>
    </cfRule>
  </conditionalFormatting>
  <conditionalFormatting sqref="I20">
    <cfRule type="cellIs" dxfId="14" priority="15" operator="lessThan">
      <formula>0</formula>
    </cfRule>
  </conditionalFormatting>
  <conditionalFormatting sqref="I20">
    <cfRule type="cellIs" dxfId="13" priority="14" operator="lessThan">
      <formula>0</formula>
    </cfRule>
  </conditionalFormatting>
  <conditionalFormatting sqref="I20">
    <cfRule type="cellIs" dxfId="12" priority="13" operator="greaterThan">
      <formula>0</formula>
    </cfRule>
  </conditionalFormatting>
  <conditionalFormatting sqref="K20">
    <cfRule type="cellIs" dxfId="11" priority="12" operator="equal">
      <formula>#REF!</formula>
    </cfRule>
  </conditionalFormatting>
  <conditionalFormatting sqref="I18">
    <cfRule type="cellIs" dxfId="10" priority="11" operator="greaterThan">
      <formula>0</formula>
    </cfRule>
  </conditionalFormatting>
  <conditionalFormatting sqref="I18">
    <cfRule type="cellIs" dxfId="9" priority="10" operator="lessThan">
      <formula>0</formula>
    </cfRule>
  </conditionalFormatting>
  <conditionalFormatting sqref="G18">
    <cfRule type="cellIs" dxfId="8" priority="9" operator="equal">
      <formula>#REF!</formula>
    </cfRule>
  </conditionalFormatting>
  <conditionalFormatting sqref="E18">
    <cfRule type="cellIs" dxfId="7" priority="8" operator="equal">
      <formula>#REF!</formula>
    </cfRule>
  </conditionalFormatting>
  <conditionalFormatting sqref="G18">
    <cfRule type="cellIs" dxfId="6" priority="7" operator="equal">
      <formula>#REF!</formula>
    </cfRule>
  </conditionalFormatting>
  <conditionalFormatting sqref="E18">
    <cfRule type="cellIs" dxfId="5" priority="6" operator="equal">
      <formula>#REF!</formula>
    </cfRule>
  </conditionalFormatting>
  <conditionalFormatting sqref="I18">
    <cfRule type="cellIs" dxfId="4" priority="5" operator="lessThan">
      <formula>0</formula>
    </cfRule>
  </conditionalFormatting>
  <conditionalFormatting sqref="I18">
    <cfRule type="cellIs" dxfId="3" priority="4" operator="lessThan">
      <formula>0</formula>
    </cfRule>
  </conditionalFormatting>
  <conditionalFormatting sqref="I18">
    <cfRule type="cellIs" dxfId="2" priority="3" operator="greaterThan">
      <formula>0</formula>
    </cfRule>
  </conditionalFormatting>
  <conditionalFormatting sqref="I18">
    <cfRule type="cellIs" dxfId="1" priority="2" operator="lessThan">
      <formula>0</formula>
    </cfRule>
  </conditionalFormatting>
  <conditionalFormatting sqref="K18">
    <cfRule type="cellIs" dxfId="0" priority="1" operator="equal">
      <formula>#REF!</formula>
    </cfRule>
  </conditionalFormatting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모델포트 비교표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2018-06-05T07:37:47Z</dcterms:created>
  <dcterms:modified xsi:type="dcterms:W3CDTF">2018-06-05T07:38:22Z</dcterms:modified>
</cp:coreProperties>
</file>